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7455" activeTab="0"/>
  </bookViews>
  <sheets>
    <sheet name="Programación Anual" sheetId="1" r:id="rId1"/>
    <sheet name="Hoja1" sheetId="2" state="hidden" r:id="rId2"/>
  </sheets>
  <externalReferences>
    <externalReference r:id="rId5"/>
  </externalReferences>
  <definedNames>
    <definedName name="_xlnm.Print_Area" localSheetId="0">'Programación Anual'!$A$1:$AU$64</definedName>
    <definedName name="_xlnm.Print_Titles" localSheetId="0">'Programación Anual'!$10:$12</definedName>
  </definedNames>
  <calcPr fullCalcOnLoad="1"/>
</workbook>
</file>

<file path=xl/sharedStrings.xml><?xml version="1.0" encoding="utf-8"?>
<sst xmlns="http://schemas.openxmlformats.org/spreadsheetml/2006/main" count="1054" uniqueCount="181">
  <si>
    <t>PROCESOS</t>
  </si>
  <si>
    <t>Estratégico</t>
  </si>
  <si>
    <t>Misional</t>
  </si>
  <si>
    <t>Apoyo</t>
  </si>
  <si>
    <t>Enero</t>
  </si>
  <si>
    <t>Febrero</t>
  </si>
  <si>
    <t>Marzo</t>
  </si>
  <si>
    <t>Abril</t>
  </si>
  <si>
    <t>Mayo</t>
  </si>
  <si>
    <t>Junio</t>
  </si>
  <si>
    <t>Julio</t>
  </si>
  <si>
    <t>Agosto</t>
  </si>
  <si>
    <t>Septiembre</t>
  </si>
  <si>
    <t>Octubre</t>
  </si>
  <si>
    <t>Noviembre</t>
  </si>
  <si>
    <t>Diciembre</t>
  </si>
  <si>
    <t>NORMATIVIDAD</t>
  </si>
  <si>
    <t>ROLES DE LA OFICINA DE CONTROL INTERNO</t>
  </si>
  <si>
    <t>Responsable de la OCI</t>
  </si>
  <si>
    <t>4.3. SEGUIMIENTOS</t>
  </si>
  <si>
    <t>PROGRAMACIÓN DE ASESORIAS, ACOMPAÑAMIENTOS, INFORMES, AUDITORÍAS Y SEGUIMIENTOS.</t>
  </si>
  <si>
    <t>Total Programado</t>
  </si>
  <si>
    <t>Total Ejecutado</t>
  </si>
  <si>
    <t>Observaciones</t>
  </si>
  <si>
    <t xml:space="preserve">ESTRATEGICOS </t>
  </si>
  <si>
    <t xml:space="preserve">MISIONALES </t>
  </si>
  <si>
    <t>APOYO</t>
  </si>
  <si>
    <t xml:space="preserve">EVALUACION </t>
  </si>
  <si>
    <t>TODOS</t>
  </si>
  <si>
    <t>SEGUIMIENTO Y CONTROL A LA EJECUCION DEL RECURSO FINANCIERO Y RECURSOS FISICOS</t>
  </si>
  <si>
    <t>GESTION, SOPORTE Y APOYO TECNOLOGICO, GESTION DE RECURSOS FISICOS Y SEGUIMIENTO Y CONTROL A LA EJECUCION PRESUPUESTAL DEL RECURSO FINANCIERO</t>
  </si>
  <si>
    <t>GESTION DE CONTRATACION Y GESTION TALENTO HUMANO</t>
  </si>
  <si>
    <t>Seguimiento</t>
  </si>
  <si>
    <t>Programado</t>
  </si>
  <si>
    <t>Ejecutado</t>
  </si>
  <si>
    <t>Ubicación
Producto en Compartida</t>
  </si>
  <si>
    <t>1. ROL LIDERAZGO ESTRATÉGICO</t>
  </si>
  <si>
    <t>2. ROL ENFOQUE HACIA LA PREVENCIÓN</t>
  </si>
  <si>
    <t>4. ROL DE EVALUACIÓN Y SEGUIMIENTO</t>
  </si>
  <si>
    <t>ROL RELACIÓN ENTES EXTERNOS DE CONTROL</t>
  </si>
  <si>
    <t>4.2. AUDITORÍAS</t>
  </si>
  <si>
    <r>
      <rPr>
        <sz val="12"/>
        <color indexed="8"/>
        <rFont val="Arial"/>
        <family val="2"/>
      </rPr>
      <t>OLGA YANETH ARAGON SANCHEZ</t>
    </r>
    <r>
      <rPr>
        <b/>
        <sz val="12"/>
        <color indexed="8"/>
        <rFont val="Arial"/>
        <family val="2"/>
      </rPr>
      <t xml:space="preserve">
JEFE OFICINA CONTROL INTERNO</t>
    </r>
  </si>
  <si>
    <t>4.1. EVALUACIONES POR DISPOSICIONES NORMATIVAS</t>
  </si>
  <si>
    <t xml:space="preserve">Evaluación </t>
  </si>
  <si>
    <t xml:space="preserve">FORMATO PLAN ANUAL DE AUDITORÍAS 
VIGENCIA ______
PROCESO:  EVALUACIÓN INDEPENDIENTE Y ASESORÍA </t>
  </si>
  <si>
    <t>3. ROL DE EVALUACIÓN DE GESTIÓN DEL RIESGO</t>
  </si>
  <si>
    <t>Código: EIA-F-03</t>
  </si>
  <si>
    <t>Fecha: 22/04/2020</t>
  </si>
  <si>
    <t>Versión: 8.0</t>
  </si>
  <si>
    <r>
      <rPr>
        <b/>
        <sz val="12"/>
        <rFont val="Arial"/>
        <family val="2"/>
      </rPr>
      <t xml:space="preserve">Objetivo: </t>
    </r>
    <r>
      <rPr>
        <sz val="12"/>
        <rFont val="Arial"/>
        <family val="2"/>
      </rPr>
      <t xml:space="preserve">Planear y ejecutar las actividades de la Oficina de Control Interno - OCI, en el marco de sus funciones y los 5 Roles asociados a estas, bajo un enfoque basado en riesgos, así:
- Acompañar y apoyar a la Alta Dirección en la toma de decisiones estratégicas.  
- Asesorar y acompañar a los procesos en su mejoramiento continuo y en las relacionadas con el fomento de la cultura del autocontrol.
- Evaluar la gestión de la Administración de los Riesgo frente a la efectividad de sus controles.
- Evaluar y contribuir a la mejora continua de los procesos del Sistema Integrado de Gestión del MVCT y FONVIVIENDA, para el logro de sus Objetivos Institucionales.
- Servir de enlace entre el MVCT y los Entes Externos de Control. </t>
    </r>
  </si>
  <si>
    <r>
      <rPr>
        <b/>
        <sz val="12"/>
        <rFont val="Arial"/>
        <family val="2"/>
      </rPr>
      <t>Criterios</t>
    </r>
    <r>
      <rPr>
        <sz val="12"/>
        <rFont val="Arial"/>
        <family val="2"/>
      </rPr>
      <t xml:space="preserve">: 
Normatividad vigente a la fecha que aplique a los diferentes procesos del MVCT y FONVIVIENDA, Modelo Integrado de Planeación y Gestión (Decreto 1499 de 2017 y Manual Operativo Sistema de Gestión MIPG), Ejecución Presupuestal, ISO 9001:2015, ISO45001:2018, ISO/IEC27001:2013, Gobierno en Línea, Políticas, Manuales, Planes, Procedimientos, Instructivos, Guías y Lineamientos adoptados en el SIG (Calidad, Seguridad y Salud en el Trabajo y Seguridad de la Información), Plan Estratégico, Mapas de Riesgos Integrados de Gestión y Corrupción, Plan de Acción y/o Planes Operativos.  </t>
    </r>
  </si>
  <si>
    <t>Participación en los diferentes Comités Institucionales</t>
  </si>
  <si>
    <t xml:space="preserve">Ley 87 de 1993, Articulo 12, literal f.
Decreto 3571 de 2011, Articulo 8, literal 7.
Olga Yaneth Aragon Sanchez:
Decreto 338 de 2019 y 
Artículo 2.2.21.7.3. (sic) Numeración corregida por el art. 1°, Decreto Nacional 1605 de 2019. </t>
  </si>
  <si>
    <t>OLGA YANETH ARAGON SANCHEZ
EQUIPO OCI</t>
  </si>
  <si>
    <t>Fomentar la Cultura del Autocontrol</t>
  </si>
  <si>
    <t>Ley 87 de 1993, Articulo 12, literal h.
Decreto 3571 de 2011, Articulo 8, numeral  2.
Decreto 648 de 2017.  Artículo 17.</t>
  </si>
  <si>
    <t>N/A</t>
  </si>
  <si>
    <t xml:space="preserve">
JAIRO RAFAEL TAPIAS
TEMÁTICA SIG
APOYO EQUIPO OCI</t>
  </si>
  <si>
    <t>Asesorias y Acompañamientos</t>
  </si>
  <si>
    <t>Ley 87 de 1993, Articulo 12, literal f.
Decreto 3571 de 2011, Articulo 8, literal  6.
Decreto 338 de 2019 y 
Artículo 2.2.21.7.3. (sic) Numeración corregida por el art. 1°, Decreto Nacional 1605 de 2019</t>
  </si>
  <si>
    <t>Evaluación a la efectividad de los controles establecidos en las matrices de los Mapas de Riesgos integrados de corrupción y Gestión - (Tercera  Linea de Defensa).</t>
  </si>
  <si>
    <t>Ley 87 de 1993, Articulo 12, literal c.
Decreto 3571 de 2011, Articulo 8, numeral  5.
Metodología Integrada de Administración del Riesgo 2.0 del MVCT.</t>
  </si>
  <si>
    <t>TEMÁTICA SIG
APOYO EQUIPO OCI</t>
  </si>
  <si>
    <t>Monitoreo del mapa de riesgos de Gestión y Corrupción de la OCI.</t>
  </si>
  <si>
    <t>Ley 87 de 1993, Articulo 12, literal c.
Ley 1474 de 2011, Articulo 73.
Decreto 3571 de 2011, Articulo 8, literal  5.
Metodología Integrada de Administración del Riesgo 2.0 del MVCT</t>
  </si>
  <si>
    <t xml:space="preserve">PENDIENTE CONTR. SIG
APOYO EQUIPO OCI </t>
  </si>
  <si>
    <t>Reporte presuntos actos de corrupción (cuando aplique).</t>
  </si>
  <si>
    <r>
      <t>Ley 87 de 1993, Articulo 12, literal i.
Ley 1474 del 2011, Capítulo I, Artículo 9.</t>
    </r>
    <r>
      <rPr>
        <b/>
        <sz val="10"/>
        <rFont val="Arial"/>
        <family val="2"/>
      </rPr>
      <t xml:space="preserve">
</t>
    </r>
    <r>
      <rPr>
        <sz val="10"/>
        <rFont val="Arial"/>
        <family val="2"/>
      </rPr>
      <t>Directiva Presidencial 01 de 2015.
Decreto 3571 de 2011, Articulo 8, literal 11.</t>
    </r>
  </si>
  <si>
    <t>PROFESIONAL OCI 
KATHERINE FORERO
APOYO EQUIPO OCI</t>
  </si>
  <si>
    <t xml:space="preserve">Informe de Austeridad en el Gasto </t>
  </si>
  <si>
    <t>Ley 87 de 1993, Articulo 12, literal d.
Decreto 1068 de 2015, Articulo 2.8.4.8.2.
Decreto 984 de 2012
Ley 2008 de 2019, Artículo 69
Decreto 3571 de 2011, Articulo 8, literal 11. Directiva Presidencial No 9 de 2018</t>
  </si>
  <si>
    <t>LUZ STELLA CAÑON
APOYO TEMATICA FINANCIERA</t>
  </si>
  <si>
    <t>Reporte Control Interno Contable MVCT y FONVIVIENDA - CARGUE CHIP</t>
  </si>
  <si>
    <t>Ley 87 de 1993, Articulo 12, literal g.
Decreto 648 de 2018, Artículo 2.2.21.2.5, literal e. 
Decreto 3571 de 2011, Articulo 8, literal 4. Resolucion 193 de 2016</t>
  </si>
  <si>
    <t>RITA PEREZ 
LUZ STELLA CAÑON
APOYO TEMATICA FINANCIERA</t>
  </si>
  <si>
    <t>Certificación de la Información Litigiosa del Estado Ekogui, MVCT y FONVIVIENDA.</t>
  </si>
  <si>
    <t>CONCEPTOS JURIDICOS
PROCESOS JUDICIALES Y ACCIONES CONSTITUCIONALES</t>
  </si>
  <si>
    <t>Ley 87 de 1993, Articulo 12, literal d.
Inciso segundo numeral 2 del artículo 6º del Decreto 4085 de 2011.
Decreto 1069 de 2015, Articulo 2.2.3.4.1.14
Decreto 3571 de 2011, Articulo 8, literal 11. Circular 06 del 26 de diciembre de 2019.</t>
  </si>
  <si>
    <t>KATHERINE FORERO
APOYO TEMÁTICA JURÍDICA</t>
  </si>
  <si>
    <t>Reporte de seguimiento Gestion Contractual  MVCT-FONVIVIENDA - CARGUE SIRECI</t>
  </si>
  <si>
    <t>GESTION DE CONTRATACION</t>
  </si>
  <si>
    <t>Ley 87 de 1993, Articulo 12, literal g.
Resolución 7350 de 2013, CGR
Decreto 3571 de 2011, Articulo 8, numeral 11. Artículo 1º y 2º de la Resolución No. 033 del 22 de agosto de 2019 CGR.</t>
  </si>
  <si>
    <t>Rendición de la Cuenta Fiscal MVCT - FONVIVIENDA - CARGUE SIRECI</t>
  </si>
  <si>
    <t>Ley 87 de 1993, Articulo 12, literal g.
Resolución 7350 de 2013, CGR
Decreto 3571 de 2011, Articulo 8, numeral 8.</t>
  </si>
  <si>
    <t>CAROLINA SILVA
LENNIN ALEJANDRO RODRIGUEZ</t>
  </si>
  <si>
    <t>Reporte de seguimiento al plan de mejoramiento de la CGR  MVCT-FONVIVIENDA - CARGUE SIRECI</t>
  </si>
  <si>
    <t>Ley 87 de 1993, Articulo 12, literal g.
Resolución 7350 de 2013, CGR
Decreto 3571 de 2011, Articulo 8, numeral 11.</t>
  </si>
  <si>
    <t>Informe de Evaluación a la Gestión Institucional (Evaluación de Gestión por Dependencias).</t>
  </si>
  <si>
    <r>
      <t>Ley 87 de 1993, Articulo 12, literal e</t>
    </r>
    <r>
      <rPr>
        <b/>
        <sz val="10"/>
        <rFont val="Arial"/>
        <family val="2"/>
      </rPr>
      <t>.</t>
    </r>
    <r>
      <rPr>
        <sz val="10"/>
        <rFont val="Arial"/>
        <family val="2"/>
      </rPr>
      <t xml:space="preserve">
Ley 909 de 2004, Articulo 39.
Decreto 3571 de 2011, Articulo 8, literal 11.</t>
    </r>
  </si>
  <si>
    <t xml:space="preserve">
ALEXANDRA CORTES
RITA PEREZ 
APOYO EQUIPO OCI
</t>
  </si>
  <si>
    <t>Informe - Formulario Único de Reporte y Avance de Gestión – FURAG.</t>
  </si>
  <si>
    <t xml:space="preserve">Ley 87 de 1993, Articulo 12, literal a.
Decreto 1499 de 2017, Artículo 2.2.23.3
Decreto 3571 de 2011, Articulo 8, literal 1 y 10
Circular Externa 005 de 2019, Consejo para la Gestión y el Desempeño Institucional. </t>
  </si>
  <si>
    <t xml:space="preserve">SANTIAGO SAAVEDRA 
APOYO TEMATICA SIG </t>
  </si>
  <si>
    <t>Informe Pormenorizado del estado de Control Interno</t>
  </si>
  <si>
    <t>Ley 87 de 1993, Articulo 12, literal a y j.
Ley 1474 de 2011, Artículos 9° y 76 
Decreto 3571 de 2011, Articulo 8, literal 1 y 10. 
Decreto 2106 de 2019, artículo 156.
Circular Externa 100-006 de 2019 del DAFP.</t>
  </si>
  <si>
    <t>JAIRO TAPIAS 
APOYO TEMATICA SIG</t>
  </si>
  <si>
    <t>Reporte Derechos de Autor -  Software.</t>
  </si>
  <si>
    <t>Ley 87 de 1993, Articulo 12, literal g.
Decreto 3571 de 2011, Articulo 8, numeral 11.
Directiva Presidencial 001 de 1999.
Directiva Presidencial 002 de 2002.
Circular No 04 de 2006, Consejo Asesor del Gobierno Nacional en Materia de Control Interno.
Cicular No. 012 de 2007 de la DNDA
Circular No. 017 de 2011 de la DNDA.</t>
  </si>
  <si>
    <t>JAIRO RAFAEL TAPIAS
APOYO TEMATICA SIG</t>
  </si>
  <si>
    <t>Informe de Cumplimiento del Plan de Mejoramiento Archivístico.</t>
  </si>
  <si>
    <t>GESTION DOCUMENTAL</t>
  </si>
  <si>
    <t xml:space="preserve"> Ley 87 de 1993, Articulo 12, literal g y k.
Decreto 106 de 2015, artículo 18, parágrafo 2.
Decreto 3571 de 2011, Articulo 8, literal 4.
Decreto 106 de 2015, Articulo 18, paragrafo 2°
Decreto 648 de 2017, ARTÍCULO  2.2.21.4.9 Literal j</t>
  </si>
  <si>
    <t xml:space="preserve">ALEXANDRA CORTES
APOYO TEMATICA SIG
</t>
  </si>
  <si>
    <t>Informe de Seguimiento al Plan Anticorrupción y Atención al Ciudadano.</t>
  </si>
  <si>
    <t xml:space="preserve"> Ley 87 de 1993, Articulo 12, literal c.
Decreto 3571 de 2011, Articulo 8, numeral 4.
Ley 1474 de 2011, Artículo 73.
Decreto 2641 de 2012, articulo 5.
Decreto 1081 de 2015, artículo Título 4, artículo 2.1.4.6.
Decreto 124 de 2016, artículo 1.</t>
  </si>
  <si>
    <t xml:space="preserve">SANTIAGO SAAVEDRA
APOYO TEMÁTICA SIG
</t>
  </si>
  <si>
    <t>Informe de Evaluación a la Atención al Ciudadano PQRDS</t>
  </si>
  <si>
    <t xml:space="preserve">Ley 87 de 1993, Articulo 12, literal j.
Decreto 3571 de 2011, Articulo 8, literal 4.
Ley 1474 de 2011, Artículos 76 </t>
  </si>
  <si>
    <t>SANTIAGO SAAVEDRA
APOYO TEMÁTICA JURÍDICA</t>
  </si>
  <si>
    <t>Seguimiento a Procesos Disciplinarios</t>
  </si>
  <si>
    <t>PROCESOS DISCIPLINARIOS</t>
  </si>
  <si>
    <t>Ley 87 de 1993, Articulo 12, literal c.
Decreto 3571 de 2011, Articulo 8, literal 4.
Procedimientos</t>
  </si>
  <si>
    <t>Evaluación a las Politicas de Seguridad del SIIF Nación.</t>
  </si>
  <si>
    <t>Ley 87 de 1993, Articulo 12, literal e.
Decreto 3571 de 2011, Articulo 8, literal 4.
Decreto 2674 de 2012 Decreto 1068 de 2015
Circular Externa 040 de 2015.</t>
  </si>
  <si>
    <t>RITA PEREZ
APOYO TEMÁTICA FINANCIERA</t>
  </si>
  <si>
    <t>Reporte de seguimiento en el aplicativo SUIT - Racionalización de Tramites.</t>
  </si>
  <si>
    <t xml:space="preserve"> Ley 87 de 1993, Articulo 12, literal c.
Decreto 3571 de 2011, Articulo 8, literal 4.
Decreto 2106 de 2019, artículo 156.
Decreto 124 de 2016, artículo 1.
Resolución 1099 de 2017, articulo 9, parágrafo 2.</t>
  </si>
  <si>
    <t xml:space="preserve">JAIRO RAFAEL TAPIAS
APOYO TEMÁTICA SIG
</t>
  </si>
  <si>
    <t>Auditoría de Nómina</t>
  </si>
  <si>
    <t>GESTIÓN ESTRATÉGICA DEL TALENTO HUMANO</t>
  </si>
  <si>
    <t>Ley 87 de 1993, Articulo 12, literal e.
Decreto 3571 de 2011, Articulo 8, literal 4.
Decreto 1068 de 2015
Metodologia interna</t>
  </si>
  <si>
    <t xml:space="preserve">ALEXANDRA CORTES
APOYO TEMÁTICA SIG
</t>
  </si>
  <si>
    <t>Auditoría al Sistema de Seguridad y Salud en el Trabajo - Gestión Ambiental</t>
  </si>
  <si>
    <t>Ley 87 de 1993, Articulo 12, literal e.
Decreto 3571 de 2011, Articulo 8, literal 4.
Decreto 1072 de 2015
ISO 19011:2012
Resolución 0312 de 2019</t>
  </si>
  <si>
    <t>Informe de evaluación al cumplimiento del Plan Anual de Auditoria.</t>
  </si>
  <si>
    <t>Ley 87 de 1993, Articulo 12, literal e.
Decreto 3571 de 2011, Articulo 8, literal 3.
circular 2019IE0002869 del 05 de marzo de 2019</t>
  </si>
  <si>
    <t>LINA MARIA GARCÍA
APOYO EQUIPO OCI</t>
  </si>
  <si>
    <t>Evaluación de la eficacia de las acciones - Planes de Mejoramiento del SIG.</t>
  </si>
  <si>
    <t>Ley 87 de 1993, Articulo 12, literal c.
Decreto 3571 de 2011, Articulo 8, literal 4.
procedimiento CI-P-07 “Seguimiento y/o evaluación a planes de mejoramiento por proceso"</t>
  </si>
  <si>
    <t>JAIRO RAFAEL TAPIAS
ALEXANDRA CORTES
SANTIAGO SAAVEDRA
(TEMÁTICA SIG)
APOYO EQUIPO OCI</t>
  </si>
  <si>
    <t>Informe de Evaluación al SIGEP
Talento Humano 
Gestion Contractual</t>
  </si>
  <si>
    <t>Ley 87 de 1993, Articulo 12, literal e.
Decreto 3571 de 2011, Articulo 8, literal 4.
Decretos 2232 de 1995 y 2842 de 2010 
Decreto 1083 de 2015</t>
  </si>
  <si>
    <t xml:space="preserve">JAIRO TAPIAS
APOYO TEMÁTICA SIG
</t>
  </si>
  <si>
    <t>Informe de Evaluación al proceso Concertación y Evaluación de los Acuerdos de Gestión</t>
  </si>
  <si>
    <t>Ley 87 de 1993, Articulo 12, literal e.
Decreto 3571 de 2011, Articulo 8, literal 4
Ley 909 de 2004, artículo 50,
Guía metodológica para la Gestión de Rendimiento de los Gerentes Públicos 
Procedimiento GTH-P-12</t>
  </si>
  <si>
    <t>Evaluación al Plan Estratégico de Tecnologías de la Información - PETI</t>
  </si>
  <si>
    <t>Ley 87 de 1993, Articulo 12, literal e.
Decreto 3571 de 2011, Articulo 8, literal 4.
Decreto 1078 de 2015, Articulo 2.2.9.1.2.3
ISO/IEC 27001:2013
Manual Operativo MIPG v2
CONPES 3854 de 2016</t>
  </si>
  <si>
    <t>JAIRO RAFAEL TAPIAS
SANTIAGO SAAVEDRA
APOYO TEMÁTICA SIG</t>
  </si>
  <si>
    <t>Evaluación Planes de Acción Políticas MIPGII</t>
  </si>
  <si>
    <t>ADMINISTRACION DEL SISTEMA INTEGRADO DE GESTION</t>
  </si>
  <si>
    <t>Ley 87 de 1993, Articulo 12, literal e.
Decreto 3571 de 2011, Articulo 8, literal 4.
Decreto 1499 de 2017
Manual Operativo MIPG v2</t>
  </si>
  <si>
    <t>JAIRO RAFAEL TAPIAS
ALEXANDRA CORTES
SANTIAGO SAAVEDRA
(TEMÁTICA SIG)</t>
  </si>
  <si>
    <t>Evaluación parcial al proceso contable MVCT - FONVIVIENDA</t>
  </si>
  <si>
    <t>Ley 87 de 1993, Articulo 12, literal e.
Decreto 3571 de 2011, Articulo 8, literal 4.
Resolución 193 de 2016 y 533 de 215 CGR Reslución 193 de 2016</t>
  </si>
  <si>
    <t>LUZ STELLA CAÑON
APOYO TEMÁTICA FINANCIERA</t>
  </si>
  <si>
    <t>Evaluación a la Ejecución Presupuestal MVCT - FONVIVIENDA</t>
  </si>
  <si>
    <t>Ley 87 de 1993, Articulo 12, literal e.
Decreto 3571 de 2011, Articulo 8, literal 4.
Decreto 2236 de 2017. Decreto 111 de 1996; Ley 2008 de 2019</t>
  </si>
  <si>
    <t>RITA PEREZ - MVCT
EDWIN LOPEZ - FONVIVIENDA</t>
  </si>
  <si>
    <t>Evaluación - Arqueo caja menor, MVCT y Fonvivienda.</t>
  </si>
  <si>
    <t>GESTION DE RECURSOS FISICOS</t>
  </si>
  <si>
    <t>Ley 87 de 1993, Articulo 12, literal e.
Decreto 3571 de 2011, Articulo 8, literal 4. Decreto 1068 de 2015
Metodologia interna</t>
  </si>
  <si>
    <t>RITA PEREZ 
EDWIN LOPEZ
LUZ STELLA
(TEMÁTICA FINANCIERA)</t>
  </si>
  <si>
    <t>Evaluación Gestión Contractual; MVCT-FONVIVIENDA</t>
  </si>
  <si>
    <t>KATHERINE FORERO
TEMÁTICA JURÍDICA</t>
  </si>
  <si>
    <t>Evaluación a la estrategia de Fortalecimiento de la Gestión Contractual y de Supervisión.</t>
  </si>
  <si>
    <t>Ley 87 de 1993, Articulo 12, literal e.
Decreto 3571 de 2011, Articulo 8, literal 4.
Ley 80 de 1993
Ley 1082 de 2015
Resolución 434 de 2018</t>
  </si>
  <si>
    <t>Evaluación a Proyectos contenidos en la Matriz de Alertas Especiales VASB.</t>
  </si>
  <si>
    <t>Ley 87 de 1993, Articulo 12, literal e.
Decreto 3571 de 2011, Articulo 8, literal 4.
Resolución 140 de 2018</t>
  </si>
  <si>
    <t>KATHERINE FORERO
LENNIN ALEJANDRO RODRIGUEZ
FRANCISCO PUERTO</t>
  </si>
  <si>
    <t>Evaluación a la ejecución de los contenidos en la Matriz de Alertas Especiales de Vivienda</t>
  </si>
  <si>
    <t xml:space="preserve"> Ley 87 de 1993, Articulo 12, literal e.
Decreto 3571 de 2011, Articulo 8, literal 4.
Resolución 438 de 2018</t>
  </si>
  <si>
    <t xml:space="preserve">Evaluación a la ejecución de los proyectos misionales VASB </t>
  </si>
  <si>
    <t xml:space="preserve"> Ley 87 de 1993, Articulo 12, literal e.
Decreto 3571 de 2011, Articulo 8, literal 4.
</t>
  </si>
  <si>
    <t>CAROLINA SILVA
FRANCISCO PUERTO
APOYO EQUIPO JURIDICO</t>
  </si>
  <si>
    <t>Evaluación a la ejecución de los Programas misionales de Vivienda</t>
  </si>
  <si>
    <t>Ley 87 de 1993, Articulo 12, literal c.
Decreto 3571 de 2011, Articulo 8, literal  9.</t>
  </si>
  <si>
    <t>EQUIPO OCI</t>
  </si>
  <si>
    <r>
      <rPr>
        <b/>
        <sz val="12"/>
        <rFont val="Arial"/>
        <family val="2"/>
      </rPr>
      <t>Alcance del Plan:</t>
    </r>
    <r>
      <rPr>
        <sz val="12"/>
        <rFont val="Arial"/>
        <family val="2"/>
      </rPr>
      <t xml:space="preserve"> 
Incluye todas las actividades relacionadas con la gestión de la Oficina de Control Interno - OCI, en el marco de sus 5 Roles así: Asistencia a comités Institucionales y externos, Fortalecimiento de la Cultura de Autocontrol, Asesorías y Acompañamientos, seguimiento a Mapas de Riesgos Integrados de Gestión y Corrupción,  Elaboración y Presentación de Informes determinados por Ley, Auditorias del Sistema Integrado de Gestión y de Gestión Independiente, Seguimientos, Atención requerimientos de Entes de Control y Auditor.</t>
    </r>
  </si>
  <si>
    <r>
      <rPr>
        <b/>
        <sz val="12"/>
        <rFont val="Arial"/>
        <family val="2"/>
      </rPr>
      <t>Recursos</t>
    </r>
    <r>
      <rPr>
        <sz val="12"/>
        <rFont val="Arial"/>
        <family val="2"/>
      </rPr>
      <t xml:space="preserve">: 
Recurso Humano: Equipo de Trabajo de la Oficina de Control Interno y Auditores Interno del MVCT.
Recursos Financieros: Gastos de Inversión, Rubro de Fortalecimiento de las Capacidades Estratégicas y de Apoyo del MVCT a Nivel Nacional por valor de $539,996,183,oo 
Recursos Tecnológicos: Equipos de cómputo, Sistemas de Información, Sistemas de Redes y Correos electrónicos.   
y demás recursos que se requieran y sean asignados para garantizar el cumplimiento del Plan Anual de Auditorias correspondiente a esta vigencia.                                                                                                                                                                                                                   </t>
    </r>
  </si>
  <si>
    <t>EVALUACION INDEPENDIENTE Y ASESORIA.</t>
  </si>
  <si>
    <t>GESTIÓN FINANCIERA.</t>
  </si>
  <si>
    <t>GESTIÓN FINANCIERA Y GESTIÓN DE RECURSOS FISICOS</t>
  </si>
  <si>
    <t>GESTIÓN DE TECNOLOGÍAS DE LA INFORMACIÓN Y LAS COMUNICACIONES Y LAS COMUNICACIONES</t>
  </si>
  <si>
    <t>SERVICIO AL CIUDADANO</t>
  </si>
  <si>
    <t>GESTION ESTRATÉGICA DEL TALENTO HUMANO
GESTIÓN DE RECURSOS FISICOS</t>
  </si>
  <si>
    <t>GESTION ESTRATÉGICA DEL TALENTO HUMANO</t>
  </si>
  <si>
    <t>GESTION DE TECNOLOGIAS DE LA INFORMACION Y LAS COMUNICACIONES</t>
  </si>
  <si>
    <t>GESTIÓN A LA POLÍTICA DE AGUA Y SANEAMIENTO BÁSICO</t>
  </si>
  <si>
    <t>GESTIÓN A LA POLÍTICA DE VIVIENDA</t>
  </si>
  <si>
    <t>GESTION DE CONTRATACION
 Y 
GESTION TALENTO HUMANO</t>
  </si>
  <si>
    <t>Atención a Requerimiento CGR.
Respuesta a comunicación de observaciones.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</si>
</sst>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_€_-;\-* #,##0.00\ _€_-;_-* &quot;-&quot;??\ _€_-;_-@_-"/>
    <numFmt numFmtId="179" formatCode="0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79">
    <font>
      <sz val="11"/>
      <color theme="1"/>
      <name val="Calibri"/>
      <family val="2"/>
    </font>
    <font>
      <sz val="11"/>
      <color indexed="8"/>
      <name val="Calibri"/>
      <family val="2"/>
    </font>
    <font>
      <sz val="10"/>
      <name val="Verdana"/>
      <family val="2"/>
    </font>
    <font>
      <b/>
      <sz val="12"/>
      <name val="Arial"/>
      <family val="2"/>
    </font>
    <font>
      <sz val="12"/>
      <name val="Arial"/>
      <family val="2"/>
    </font>
    <font>
      <sz val="12"/>
      <color indexed="8"/>
      <name val="Arial"/>
      <family val="2"/>
    </font>
    <font>
      <sz val="9"/>
      <name val="Arial"/>
      <family val="2"/>
    </font>
    <font>
      <b/>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b/>
      <sz val="9"/>
      <color indexed="8"/>
      <name val="Arial"/>
      <family val="2"/>
    </font>
    <font>
      <b/>
      <sz val="10"/>
      <color indexed="8"/>
      <name val="Arial"/>
      <family val="2"/>
    </font>
    <font>
      <sz val="12"/>
      <color indexed="10"/>
      <name val="Arial"/>
      <family val="2"/>
    </font>
    <font>
      <sz val="10"/>
      <name val="Arial"/>
      <family val="2"/>
    </font>
    <font>
      <sz val="10"/>
      <color indexed="8"/>
      <name val="Arial"/>
      <family val="2"/>
    </font>
    <font>
      <b/>
      <sz val="10"/>
      <name val="Arial"/>
      <family val="2"/>
    </font>
    <font>
      <sz val="10"/>
      <color indexed="10"/>
      <name val="Arial"/>
      <family val="2"/>
    </font>
    <font>
      <u val="single"/>
      <sz val="10"/>
      <color indexed="12"/>
      <name val="Arial"/>
      <family val="2"/>
    </font>
    <font>
      <u val="single"/>
      <sz val="10"/>
      <name val="Arial"/>
      <family val="2"/>
    </font>
    <font>
      <sz val="10"/>
      <color indexed="53"/>
      <name val="Arial"/>
      <family val="2"/>
    </font>
    <font>
      <sz val="10"/>
      <color indexed="36"/>
      <name val="Arial"/>
      <family val="2"/>
    </font>
    <font>
      <u val="single"/>
      <sz val="10"/>
      <color indexed="10"/>
      <name val="Arial"/>
      <family val="2"/>
    </font>
    <font>
      <sz val="10"/>
      <color indexed="17"/>
      <name val="Arial"/>
      <family val="2"/>
    </font>
    <font>
      <sz val="10"/>
      <color indexed="62"/>
      <name val="Arial"/>
      <family val="2"/>
    </font>
    <font>
      <sz val="10"/>
      <color indexed="30"/>
      <name val="Arial"/>
      <family val="2"/>
    </font>
    <font>
      <b/>
      <sz val="10"/>
      <color indexed="30"/>
      <name val="Arial"/>
      <family val="2"/>
    </font>
    <font>
      <u val="single"/>
      <sz val="11"/>
      <name val="Arial"/>
      <family val="2"/>
    </font>
    <font>
      <sz val="11"/>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sz val="9"/>
      <color theme="1"/>
      <name val="Arial"/>
      <family val="2"/>
    </font>
    <font>
      <b/>
      <sz val="9"/>
      <color theme="1"/>
      <name val="Arial"/>
      <family val="2"/>
    </font>
    <font>
      <b/>
      <sz val="12"/>
      <color theme="1"/>
      <name val="Arial"/>
      <family val="2"/>
    </font>
    <font>
      <b/>
      <sz val="10"/>
      <color theme="1"/>
      <name val="Arial"/>
      <family val="2"/>
    </font>
    <font>
      <sz val="10"/>
      <color theme="1"/>
      <name val="Arial"/>
      <family val="2"/>
    </font>
    <font>
      <sz val="10"/>
      <color rgb="FFFF0000"/>
      <name val="Arial"/>
      <family val="2"/>
    </font>
    <font>
      <u val="single"/>
      <sz val="10"/>
      <color theme="10"/>
      <name val="Arial"/>
      <family val="2"/>
    </font>
    <font>
      <sz val="10"/>
      <color theme="9"/>
      <name val="Arial"/>
      <family val="2"/>
    </font>
    <font>
      <sz val="10"/>
      <color rgb="FF7030A0"/>
      <name val="Arial"/>
      <family val="2"/>
    </font>
    <font>
      <sz val="12"/>
      <color rgb="FFFF0000"/>
      <name val="Arial"/>
      <family val="2"/>
    </font>
    <font>
      <u val="single"/>
      <sz val="10"/>
      <color rgb="FFFF0000"/>
      <name val="Arial"/>
      <family val="2"/>
    </font>
    <font>
      <sz val="10"/>
      <color rgb="FF00B050"/>
      <name val="Arial"/>
      <family val="2"/>
    </font>
    <font>
      <sz val="10"/>
      <color theme="4" tint="-0.24997000396251678"/>
      <name val="Arial"/>
      <family val="2"/>
    </font>
    <font>
      <sz val="10"/>
      <color rgb="FF0070C0"/>
      <name val="Arial"/>
      <family val="2"/>
    </font>
    <font>
      <b/>
      <sz val="10"/>
      <color rgb="FF0070C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34997999668121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style="thin"/>
    </border>
    <border>
      <left/>
      <right/>
      <top/>
      <bottom style="thin"/>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top style="medium"/>
      <bottom style="medium"/>
    </border>
    <border>
      <left>
        <color indexed="63"/>
      </left>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color indexed="63"/>
      </left>
      <right style="thin"/>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178" fontId="1" fillId="0" borderId="0" applyFont="0" applyFill="0" applyBorder="0" applyAlignment="0" applyProtection="0"/>
    <xf numFmtId="175" fontId="0" fillId="0" borderId="0" applyFont="0" applyFill="0" applyBorder="0" applyAlignment="0" applyProtection="0"/>
    <xf numFmtId="178" fontId="1"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6" fillId="31" borderId="0" applyNumberFormat="0" applyBorder="0" applyAlignment="0" applyProtection="0"/>
    <xf numFmtId="2"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208">
    <xf numFmtId="0" fontId="0" fillId="0" borderId="0" xfId="0" applyFont="1" applyAlignment="1">
      <alignment/>
    </xf>
    <xf numFmtId="0" fontId="48" fillId="33" borderId="0" xfId="0" applyFont="1" applyFill="1" applyBorder="1" applyAlignment="1">
      <alignment horizontal="center" vertical="center"/>
    </xf>
    <xf numFmtId="0" fontId="48" fillId="33" borderId="0" xfId="0" applyFont="1" applyFill="1" applyBorder="1" applyAlignment="1">
      <alignment/>
    </xf>
    <xf numFmtId="0" fontId="45" fillId="33" borderId="0" xfId="0" applyFont="1" applyFill="1" applyBorder="1" applyAlignment="1">
      <alignment horizontal="center" vertical="center" wrapText="1"/>
    </xf>
    <xf numFmtId="0" fontId="45" fillId="33" borderId="0" xfId="0" applyFont="1" applyFill="1" applyBorder="1" applyAlignment="1">
      <alignment/>
    </xf>
    <xf numFmtId="0" fontId="45" fillId="33" borderId="0" xfId="0" applyFont="1" applyFill="1" applyBorder="1" applyAlignment="1">
      <alignment horizontal="center" vertical="center"/>
    </xf>
    <xf numFmtId="0" fontId="63" fillId="0" borderId="0" xfId="0" applyFont="1" applyFill="1" applyAlignment="1">
      <alignment/>
    </xf>
    <xf numFmtId="0" fontId="64" fillId="0" borderId="10" xfId="0" applyFont="1" applyFill="1" applyBorder="1" applyAlignment="1">
      <alignment horizontal="left" vertical="center"/>
    </xf>
    <xf numFmtId="0" fontId="63" fillId="33" borderId="0" xfId="0" applyFont="1" applyFill="1" applyAlignment="1">
      <alignment vertical="center" wrapText="1"/>
    </xf>
    <xf numFmtId="0" fontId="63" fillId="33" borderId="0" xfId="0" applyFont="1" applyFill="1" applyBorder="1" applyAlignment="1">
      <alignment horizontal="center" vertical="center"/>
    </xf>
    <xf numFmtId="0" fontId="63" fillId="33" borderId="0" xfId="0" applyFont="1" applyFill="1" applyAlignment="1">
      <alignment horizontal="justify" vertical="center" wrapText="1"/>
    </xf>
    <xf numFmtId="0" fontId="63" fillId="33" borderId="0" xfId="0" applyFont="1" applyFill="1" applyAlignment="1">
      <alignment horizontal="center" vertical="center" wrapText="1"/>
    </xf>
    <xf numFmtId="0" fontId="63" fillId="33" borderId="0" xfId="0" applyFont="1" applyFill="1" applyAlignment="1">
      <alignment horizontal="center" vertical="center" textRotation="90" wrapText="1"/>
    </xf>
    <xf numFmtId="0" fontId="63" fillId="33" borderId="0" xfId="0" applyFont="1" applyFill="1" applyAlignment="1">
      <alignment horizontal="left" vertical="center" wrapText="1"/>
    </xf>
    <xf numFmtId="0" fontId="63" fillId="33" borderId="0" xfId="0" applyFont="1" applyFill="1" applyAlignment="1">
      <alignment horizontal="left" vertical="center" textRotation="90" wrapText="1"/>
    </xf>
    <xf numFmtId="0" fontId="63" fillId="33" borderId="0" xfId="0" applyFont="1" applyFill="1" applyAlignment="1">
      <alignment/>
    </xf>
    <xf numFmtId="0" fontId="63" fillId="33" borderId="0" xfId="0" applyFont="1" applyFill="1" applyAlignment="1">
      <alignment vertical="center" textRotation="90"/>
    </xf>
    <xf numFmtId="0" fontId="65" fillId="33" borderId="11" xfId="0" applyFont="1" applyFill="1" applyBorder="1" applyAlignment="1">
      <alignment horizontal="center" vertical="center" textRotation="90" wrapText="1"/>
    </xf>
    <xf numFmtId="0" fontId="65" fillId="33" borderId="11" xfId="0" applyFont="1" applyFill="1" applyBorder="1" applyAlignment="1">
      <alignment horizontal="center" vertical="center" wrapText="1"/>
    </xf>
    <xf numFmtId="0" fontId="64" fillId="33" borderId="0" xfId="0" applyFont="1" applyFill="1" applyAlignment="1">
      <alignment horizontal="center" vertical="center" wrapText="1"/>
    </xf>
    <xf numFmtId="0" fontId="66" fillId="33" borderId="0" xfId="0" applyFont="1" applyFill="1" applyAlignment="1">
      <alignment horizontal="center" vertical="center" wrapText="1"/>
    </xf>
    <xf numFmtId="0" fontId="63" fillId="33" borderId="0" xfId="0" applyFont="1" applyFill="1" applyAlignment="1">
      <alignment vertical="center" textRotation="90" wrapText="1"/>
    </xf>
    <xf numFmtId="0" fontId="6" fillId="0" borderId="10" xfId="0" applyFont="1" applyFill="1" applyBorder="1" applyAlignment="1">
      <alignment horizontal="left" vertical="center"/>
    </xf>
    <xf numFmtId="0" fontId="63" fillId="33" borderId="0" xfId="0" applyFont="1" applyFill="1" applyAlignment="1">
      <alignment horizontal="center" vertical="center" wrapText="1"/>
    </xf>
    <xf numFmtId="0" fontId="3" fillId="34" borderId="12"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67" fillId="33" borderId="15" xfId="0"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67" fillId="33" borderId="21"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23" xfId="0" applyFont="1" applyFill="1" applyBorder="1" applyAlignment="1">
      <alignment horizontal="center" vertical="center" wrapText="1"/>
    </xf>
    <xf numFmtId="0" fontId="67" fillId="33" borderId="24" xfId="0" applyFont="1" applyFill="1" applyBorder="1" applyAlignment="1">
      <alignment horizontal="center" vertical="center" textRotation="90" wrapText="1"/>
    </xf>
    <xf numFmtId="0" fontId="67" fillId="33" borderId="10" xfId="0" applyFont="1" applyFill="1" applyBorder="1" applyAlignment="1">
      <alignment horizontal="center" vertical="center" textRotation="90" wrapText="1"/>
    </xf>
    <xf numFmtId="0" fontId="67" fillId="33" borderId="11" xfId="0" applyFont="1" applyFill="1" applyBorder="1" applyAlignment="1">
      <alignment horizontal="center" vertical="center" textRotation="90" wrapText="1"/>
    </xf>
    <xf numFmtId="0" fontId="67" fillId="33" borderId="25" xfId="0" applyFont="1" applyFill="1" applyBorder="1" applyAlignment="1">
      <alignment horizontal="center" vertical="center" wrapText="1"/>
    </xf>
    <xf numFmtId="0" fontId="67" fillId="33" borderId="26" xfId="0" applyFont="1" applyFill="1" applyBorder="1" applyAlignment="1">
      <alignment horizontal="center" vertical="center" wrapText="1"/>
    </xf>
    <xf numFmtId="0" fontId="67" fillId="33" borderId="27" xfId="0" applyFont="1" applyFill="1" applyBorder="1" applyAlignment="1">
      <alignment horizontal="center" vertical="center" wrapText="1"/>
    </xf>
    <xf numFmtId="0" fontId="67" fillId="2" borderId="24" xfId="0" applyFont="1" applyFill="1" applyBorder="1" applyAlignment="1">
      <alignment horizontal="center" vertical="center" wrapText="1"/>
    </xf>
    <xf numFmtId="0" fontId="67" fillId="2" borderId="10" xfId="0" applyFont="1" applyFill="1" applyBorder="1" applyAlignment="1">
      <alignment horizontal="center" vertical="center" wrapText="1"/>
    </xf>
    <xf numFmtId="0" fontId="67" fillId="2" borderId="11" xfId="0" applyFont="1" applyFill="1" applyBorder="1" applyAlignment="1">
      <alignment horizontal="center" vertical="center" wrapText="1"/>
    </xf>
    <xf numFmtId="0" fontId="67" fillId="7" borderId="10" xfId="0" applyFont="1" applyFill="1" applyBorder="1" applyAlignment="1">
      <alignment horizontal="center" vertical="center" textRotation="90" wrapText="1"/>
    </xf>
    <xf numFmtId="0" fontId="67" fillId="7" borderId="11" xfId="0" applyFont="1" applyFill="1" applyBorder="1" applyAlignment="1">
      <alignment horizontal="center" vertical="center" textRotation="90" wrapText="1"/>
    </xf>
    <xf numFmtId="0" fontId="63" fillId="33" borderId="0" xfId="0" applyFont="1" applyFill="1" applyAlignment="1">
      <alignment horizontal="center" vertical="center" wrapText="1"/>
    </xf>
    <xf numFmtId="0" fontId="66" fillId="33" borderId="0" xfId="0" applyFont="1" applyFill="1" applyAlignment="1">
      <alignment horizontal="center" vertical="center" wrapText="1"/>
    </xf>
    <xf numFmtId="0" fontId="3" fillId="34" borderId="15"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5" fillId="33" borderId="28" xfId="0" applyFont="1" applyFill="1" applyBorder="1" applyAlignment="1">
      <alignment horizontal="left" vertical="center" wrapText="1"/>
    </xf>
    <xf numFmtId="0" fontId="63" fillId="33" borderId="28" xfId="0" applyFont="1" applyFill="1" applyBorder="1" applyAlignment="1">
      <alignment horizontal="left" vertical="center" wrapText="1"/>
    </xf>
    <xf numFmtId="0" fontId="67" fillId="34" borderId="10" xfId="0" applyFont="1" applyFill="1" applyBorder="1" applyAlignment="1">
      <alignment horizontal="center" vertical="center" textRotation="90" wrapText="1"/>
    </xf>
    <xf numFmtId="0" fontId="67" fillId="34" borderId="11" xfId="0" applyFont="1" applyFill="1" applyBorder="1" applyAlignment="1">
      <alignment horizontal="center" vertical="center" textRotation="90" wrapText="1"/>
    </xf>
    <xf numFmtId="0" fontId="67" fillId="33" borderId="29" xfId="0" applyFont="1" applyFill="1" applyBorder="1" applyAlignment="1">
      <alignment horizontal="center" vertical="center" wrapText="1"/>
    </xf>
    <xf numFmtId="0" fontId="67" fillId="33" borderId="30" xfId="0" applyFont="1" applyFill="1" applyBorder="1" applyAlignment="1">
      <alignment horizontal="center" vertical="center" wrapText="1"/>
    </xf>
    <xf numFmtId="0" fontId="67" fillId="33" borderId="31" xfId="0" applyFont="1" applyFill="1" applyBorder="1" applyAlignment="1">
      <alignment horizontal="center" vertical="center" wrapText="1"/>
    </xf>
    <xf numFmtId="0" fontId="67" fillId="35" borderId="24" xfId="0" applyFont="1" applyFill="1" applyBorder="1" applyAlignment="1">
      <alignment horizontal="center" vertical="center" wrapText="1"/>
    </xf>
    <xf numFmtId="0" fontId="67" fillId="3" borderId="10" xfId="0" applyFont="1" applyFill="1" applyBorder="1" applyAlignment="1">
      <alignment horizontal="center" vertical="center" textRotation="90" wrapText="1"/>
    </xf>
    <xf numFmtId="0" fontId="67" fillId="3" borderId="11" xfId="0" applyFont="1" applyFill="1" applyBorder="1" applyAlignment="1">
      <alignment horizontal="center" vertical="center" textRotation="90" wrapText="1"/>
    </xf>
    <xf numFmtId="0" fontId="67" fillId="16" borderId="10" xfId="0" applyFont="1" applyFill="1" applyBorder="1" applyAlignment="1">
      <alignment horizontal="center" vertical="center" textRotation="90" wrapText="1"/>
    </xf>
    <xf numFmtId="0" fontId="67" fillId="16" borderId="11" xfId="0" applyFont="1" applyFill="1" applyBorder="1" applyAlignment="1">
      <alignment horizontal="center" vertical="center" textRotation="90" wrapText="1"/>
    </xf>
    <xf numFmtId="2" fontId="3" fillId="0" borderId="32" xfId="55" applyFont="1" applyBorder="1" applyAlignment="1">
      <alignment horizontal="center" vertical="center" wrapText="1"/>
      <protection/>
    </xf>
    <xf numFmtId="2" fontId="3" fillId="0" borderId="33" xfId="55" applyFont="1" applyBorder="1" applyAlignment="1">
      <alignment horizontal="center" vertical="center" wrapText="1"/>
      <protection/>
    </xf>
    <xf numFmtId="2" fontId="3" fillId="0" borderId="34" xfId="55" applyFont="1" applyBorder="1" applyAlignment="1">
      <alignment horizontal="center" vertical="center" wrapText="1"/>
      <protection/>
    </xf>
    <xf numFmtId="2" fontId="3" fillId="0" borderId="35" xfId="55" applyFont="1" applyBorder="1" applyAlignment="1">
      <alignment horizontal="center" vertical="center" wrapText="1"/>
      <protection/>
    </xf>
    <xf numFmtId="2" fontId="3" fillId="0" borderId="0" xfId="55" applyFont="1" applyBorder="1" applyAlignment="1">
      <alignment horizontal="center" vertical="center" wrapText="1"/>
      <protection/>
    </xf>
    <xf numFmtId="2" fontId="3" fillId="0" borderId="36" xfId="55" applyFont="1" applyBorder="1" applyAlignment="1">
      <alignment horizontal="center" vertical="center" wrapText="1"/>
      <protection/>
    </xf>
    <xf numFmtId="2" fontId="3" fillId="0" borderId="18" xfId="55" applyFont="1" applyBorder="1" applyAlignment="1">
      <alignment horizontal="center" vertical="center" wrapText="1"/>
      <protection/>
    </xf>
    <xf numFmtId="2" fontId="3" fillId="0" borderId="19" xfId="55" applyFont="1" applyBorder="1" applyAlignment="1">
      <alignment horizontal="center" vertical="center" wrapText="1"/>
      <protection/>
    </xf>
    <xf numFmtId="2" fontId="3" fillId="0" borderId="20" xfId="55" applyFont="1" applyBorder="1" applyAlignment="1">
      <alignment horizontal="center" vertical="center" wrapText="1"/>
      <protection/>
    </xf>
    <xf numFmtId="0" fontId="3" fillId="35" borderId="37"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30" fillId="0" borderId="39" xfId="0" applyFont="1" applyBorder="1" applyAlignment="1">
      <alignment horizontal="justify" vertical="center" wrapText="1"/>
    </xf>
    <xf numFmtId="0" fontId="30" fillId="33" borderId="26" xfId="0" applyFont="1" applyFill="1" applyBorder="1" applyAlignment="1">
      <alignment horizontal="center" vertical="center" wrapText="1"/>
    </xf>
    <xf numFmtId="0" fontId="30" fillId="36" borderId="26" xfId="0" applyFont="1" applyFill="1" applyBorder="1" applyAlignment="1">
      <alignment horizontal="center" vertical="center" wrapText="1"/>
    </xf>
    <xf numFmtId="0" fontId="30" fillId="37" borderId="26" xfId="0" applyFont="1" applyFill="1" applyBorder="1" applyAlignment="1">
      <alignment horizontal="center" vertical="center" wrapText="1"/>
    </xf>
    <xf numFmtId="0" fontId="30" fillId="33" borderId="26" xfId="0" applyFont="1" applyFill="1" applyBorder="1" applyAlignment="1">
      <alignment horizontal="justify" vertical="center" wrapText="1"/>
    </xf>
    <xf numFmtId="0" fontId="68" fillId="33" borderId="26" xfId="0" applyFont="1" applyFill="1" applyBorder="1" applyAlignment="1">
      <alignment horizontal="justify" vertical="center" wrapText="1"/>
    </xf>
    <xf numFmtId="0" fontId="32" fillId="37" borderId="26" xfId="0" applyFont="1" applyFill="1" applyBorder="1" applyAlignment="1">
      <alignment horizontal="center" vertical="center" wrapText="1"/>
    </xf>
    <xf numFmtId="0" fontId="69" fillId="33" borderId="26" xfId="0" applyFont="1" applyFill="1" applyBorder="1" applyAlignment="1">
      <alignment horizontal="justify" vertical="center" wrapText="1"/>
    </xf>
    <xf numFmtId="0" fontId="4" fillId="36" borderId="26" xfId="0" applyFont="1" applyFill="1" applyBorder="1" applyAlignment="1">
      <alignment horizontal="center" vertical="center" wrapText="1"/>
    </xf>
    <xf numFmtId="0" fontId="4" fillId="37" borderId="26" xfId="0" applyFont="1" applyFill="1" applyBorder="1" applyAlignment="1">
      <alignment horizontal="center" vertical="center" wrapText="1"/>
    </xf>
    <xf numFmtId="0" fontId="70" fillId="33" borderId="26" xfId="46" applyFont="1" applyFill="1" applyBorder="1" applyAlignment="1">
      <alignment horizontal="center" vertical="center" wrapText="1"/>
    </xf>
    <xf numFmtId="16" fontId="68" fillId="33" borderId="40" xfId="0" applyNumberFormat="1" applyFont="1" applyFill="1" applyBorder="1" applyAlignment="1">
      <alignment vertical="center" wrapText="1"/>
    </xf>
    <xf numFmtId="0" fontId="30" fillId="0" borderId="41" xfId="0" applyFont="1" applyBorder="1" applyAlignment="1">
      <alignment horizontal="justify" vertical="center" wrapText="1"/>
    </xf>
    <xf numFmtId="0" fontId="30" fillId="33" borderId="28" xfId="0" applyFont="1" applyFill="1" applyBorder="1" applyAlignment="1">
      <alignment horizontal="center" vertical="center" wrapText="1"/>
    </xf>
    <xf numFmtId="0" fontId="30" fillId="33" borderId="28" xfId="0" applyFont="1" applyFill="1" applyBorder="1" applyAlignment="1">
      <alignment horizontal="justify" vertical="center" wrapText="1"/>
    </xf>
    <xf numFmtId="0" fontId="30" fillId="33" borderId="10" xfId="0" applyFont="1" applyFill="1" applyBorder="1" applyAlignment="1">
      <alignment horizontal="left" vertical="center" wrapText="1"/>
    </xf>
    <xf numFmtId="0" fontId="30" fillId="36" borderId="28" xfId="0" applyFont="1" applyFill="1" applyBorder="1" applyAlignment="1">
      <alignment horizontal="center" vertical="center" wrapText="1"/>
    </xf>
    <xf numFmtId="0" fontId="30" fillId="37" borderId="28" xfId="0" applyFont="1" applyFill="1" applyBorder="1" applyAlignment="1">
      <alignment horizontal="center" vertical="center" wrapText="1"/>
    </xf>
    <xf numFmtId="0" fontId="4" fillId="36" borderId="28" xfId="0" applyFont="1" applyFill="1" applyBorder="1" applyAlignment="1">
      <alignment horizontal="center" vertical="center" wrapText="1"/>
    </xf>
    <xf numFmtId="0" fontId="4" fillId="37" borderId="28" xfId="0" applyFont="1" applyFill="1" applyBorder="1" applyAlignment="1">
      <alignment horizontal="center" vertical="center" wrapText="1"/>
    </xf>
    <xf numFmtId="0" fontId="35" fillId="33" borderId="28" xfId="46" applyFont="1" applyFill="1" applyBorder="1" applyAlignment="1">
      <alignment horizontal="center" vertical="center" wrapText="1"/>
    </xf>
    <xf numFmtId="16" fontId="30" fillId="33" borderId="42" xfId="0" applyNumberFormat="1" applyFont="1" applyFill="1" applyBorder="1" applyAlignment="1">
      <alignment vertical="center" wrapText="1"/>
    </xf>
    <xf numFmtId="0" fontId="4" fillId="33" borderId="0" xfId="0" applyFont="1" applyFill="1" applyAlignment="1">
      <alignment horizontal="center" vertical="center" wrapText="1"/>
    </xf>
    <xf numFmtId="0" fontId="4" fillId="37" borderId="43" xfId="0" applyFont="1" applyFill="1" applyBorder="1" applyAlignment="1">
      <alignment horizontal="center" vertical="center" wrapText="1"/>
    </xf>
    <xf numFmtId="0" fontId="35" fillId="33" borderId="26" xfId="46" applyFont="1" applyFill="1" applyBorder="1" applyAlignment="1">
      <alignment horizontal="center" vertical="center" wrapText="1"/>
    </xf>
    <xf numFmtId="16" fontId="30" fillId="33" borderId="40" xfId="0" applyNumberFormat="1" applyFont="1" applyFill="1" applyBorder="1" applyAlignment="1">
      <alignment vertical="center" wrapText="1"/>
    </xf>
    <xf numFmtId="0" fontId="30" fillId="36" borderId="43" xfId="0" applyFont="1" applyFill="1" applyBorder="1" applyAlignment="1">
      <alignment horizontal="center" vertical="center" wrapText="1"/>
    </xf>
    <xf numFmtId="0" fontId="30" fillId="37" borderId="43" xfId="0" applyFont="1" applyFill="1" applyBorder="1" applyAlignment="1">
      <alignment horizontal="center" vertical="center" wrapText="1"/>
    </xf>
    <xf numFmtId="0" fontId="30" fillId="33" borderId="43" xfId="0" applyFont="1" applyFill="1" applyBorder="1" applyAlignment="1">
      <alignment horizontal="justify" vertical="center" wrapText="1"/>
    </xf>
    <xf numFmtId="0" fontId="4" fillId="37" borderId="10" xfId="0" applyFont="1" applyFill="1" applyBorder="1" applyAlignment="1">
      <alignment horizontal="center" vertical="center" wrapText="1"/>
    </xf>
    <xf numFmtId="0" fontId="30" fillId="33" borderId="10" xfId="0" applyFont="1" applyFill="1" applyBorder="1" applyAlignment="1">
      <alignment horizontal="center" vertical="center" wrapText="1"/>
    </xf>
    <xf numFmtId="16" fontId="30" fillId="33" borderId="22" xfId="0" applyNumberFormat="1" applyFont="1" applyFill="1" applyBorder="1" applyAlignment="1">
      <alignment vertical="center" wrapText="1"/>
    </xf>
    <xf numFmtId="0" fontId="30" fillId="0" borderId="44" xfId="0" applyFont="1" applyBorder="1" applyAlignment="1">
      <alignment horizontal="justify" vertical="center" wrapText="1"/>
    </xf>
    <xf numFmtId="0" fontId="30" fillId="33" borderId="43" xfId="0" applyFont="1" applyFill="1" applyBorder="1" applyAlignment="1">
      <alignment horizontal="center" vertical="center" wrapText="1"/>
    </xf>
    <xf numFmtId="0" fontId="30" fillId="37" borderId="43" xfId="0" applyFont="1" applyFill="1" applyBorder="1" applyAlignment="1">
      <alignment horizontal="left" vertical="center" wrapText="1"/>
    </xf>
    <xf numFmtId="0" fontId="32" fillId="37" borderId="43" xfId="0" applyFont="1" applyFill="1" applyBorder="1" applyAlignment="1">
      <alignment horizontal="center" vertical="center" wrapText="1"/>
    </xf>
    <xf numFmtId="0" fontId="30" fillId="0" borderId="30" xfId="0" applyFont="1" applyBorder="1" applyAlignment="1">
      <alignment horizontal="justify" vertical="center" wrapText="1"/>
    </xf>
    <xf numFmtId="0" fontId="30" fillId="33" borderId="22" xfId="0" applyFont="1" applyFill="1" applyBorder="1" applyAlignment="1">
      <alignment horizontal="left" vertical="center" wrapText="1"/>
    </xf>
    <xf numFmtId="0" fontId="30" fillId="33" borderId="10" xfId="0" applyFont="1" applyFill="1" applyBorder="1" applyAlignment="1">
      <alignment horizontal="justify" vertical="center" wrapText="1"/>
    </xf>
    <xf numFmtId="0" fontId="30" fillId="36" borderId="10" xfId="0" applyFont="1" applyFill="1" applyBorder="1" applyAlignment="1">
      <alignment horizontal="center" vertical="center" wrapText="1"/>
    </xf>
    <xf numFmtId="0" fontId="30" fillId="37" borderId="10" xfId="0" applyFont="1" applyFill="1" applyBorder="1" applyAlignment="1">
      <alignment horizontal="center" vertical="center" wrapText="1"/>
    </xf>
    <xf numFmtId="0" fontId="71" fillId="36" borderId="10" xfId="0" applyFont="1" applyFill="1" applyBorder="1" applyAlignment="1">
      <alignment horizontal="center" vertical="center" wrapText="1"/>
    </xf>
    <xf numFmtId="0" fontId="68" fillId="33" borderId="10" xfId="0" applyFont="1" applyFill="1" applyBorder="1" applyAlignment="1">
      <alignment horizontal="justify" vertical="center" wrapText="1"/>
    </xf>
    <xf numFmtId="0" fontId="4" fillId="36" borderId="10" xfId="0" applyFont="1" applyFill="1" applyBorder="1" applyAlignment="1">
      <alignment horizontal="center" vertical="center" wrapText="1"/>
    </xf>
    <xf numFmtId="0" fontId="70" fillId="33" borderId="28" xfId="46" applyFont="1" applyFill="1" applyBorder="1" applyAlignment="1">
      <alignment horizontal="center" vertical="center" wrapText="1"/>
    </xf>
    <xf numFmtId="0" fontId="30" fillId="33" borderId="28" xfId="0" applyFont="1" applyFill="1" applyBorder="1" applyAlignment="1">
      <alignment horizontal="left" vertical="center" wrapText="1"/>
    </xf>
    <xf numFmtId="0" fontId="72" fillId="36" borderId="10" xfId="0" applyFont="1" applyFill="1" applyBorder="1" applyAlignment="1">
      <alignment horizontal="center" vertical="center" wrapText="1"/>
    </xf>
    <xf numFmtId="0" fontId="72" fillId="37" borderId="10" xfId="0" applyFont="1" applyFill="1" applyBorder="1" applyAlignment="1">
      <alignment horizontal="center" vertical="center" wrapText="1"/>
    </xf>
    <xf numFmtId="0" fontId="30" fillId="0" borderId="10" xfId="0" applyFont="1" applyBorder="1" applyAlignment="1">
      <alignment horizontal="justify" vertical="center" wrapText="1"/>
    </xf>
    <xf numFmtId="0" fontId="30" fillId="0" borderId="10" xfId="0" applyFont="1" applyBorder="1" applyAlignment="1">
      <alignment horizontal="left" vertical="center" wrapText="1"/>
    </xf>
    <xf numFmtId="0" fontId="30" fillId="0" borderId="10" xfId="0" applyFont="1" applyBorder="1" applyAlignment="1">
      <alignment horizontal="center" vertical="center" wrapText="1"/>
    </xf>
    <xf numFmtId="0" fontId="71" fillId="37"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69" fillId="0" borderId="30" xfId="0" applyFont="1" applyBorder="1" applyAlignment="1">
      <alignment horizontal="justify" vertical="center" wrapText="1"/>
    </xf>
    <xf numFmtId="0" fontId="69" fillId="33" borderId="10" xfId="0" applyFont="1" applyFill="1" applyBorder="1" applyAlignment="1">
      <alignment horizontal="center" vertical="center" wrapText="1"/>
    </xf>
    <xf numFmtId="0" fontId="69" fillId="33" borderId="10" xfId="0" applyFont="1" applyFill="1" applyBorder="1" applyAlignment="1">
      <alignment horizontal="justify" vertical="center" wrapText="1"/>
    </xf>
    <xf numFmtId="0" fontId="69" fillId="36" borderId="10" xfId="0" applyFont="1" applyFill="1" applyBorder="1" applyAlignment="1">
      <alignment horizontal="center" vertical="center" wrapText="1"/>
    </xf>
    <xf numFmtId="0" fontId="69" fillId="37" borderId="10" xfId="0" applyFont="1" applyFill="1" applyBorder="1" applyAlignment="1">
      <alignment horizontal="center" vertical="center" wrapText="1"/>
    </xf>
    <xf numFmtId="0" fontId="69" fillId="33" borderId="10" xfId="0" applyFont="1" applyFill="1" applyBorder="1" applyAlignment="1">
      <alignment horizontal="left" vertical="center" wrapText="1"/>
    </xf>
    <xf numFmtId="0" fontId="73" fillId="36" borderId="28" xfId="0" applyFont="1" applyFill="1" applyBorder="1" applyAlignment="1">
      <alignment horizontal="center" vertical="center" wrapText="1"/>
    </xf>
    <xf numFmtId="0" fontId="73" fillId="37" borderId="10" xfId="0" applyFont="1" applyFill="1" applyBorder="1" applyAlignment="1">
      <alignment horizontal="center" vertical="center" wrapText="1"/>
    </xf>
    <xf numFmtId="0" fontId="74" fillId="33" borderId="28" xfId="46" applyFont="1" applyFill="1" applyBorder="1" applyAlignment="1">
      <alignment horizontal="center" vertical="center" wrapText="1"/>
    </xf>
    <xf numFmtId="0" fontId="73" fillId="33" borderId="10" xfId="0" applyFont="1" applyFill="1" applyBorder="1" applyAlignment="1">
      <alignment horizontal="left" vertical="center" wrapText="1"/>
    </xf>
    <xf numFmtId="0" fontId="69" fillId="33" borderId="22" xfId="0" applyFont="1" applyFill="1" applyBorder="1" applyAlignment="1">
      <alignment horizontal="left" vertical="center" wrapText="1"/>
    </xf>
    <xf numFmtId="0" fontId="73" fillId="33" borderId="0" xfId="0" applyFont="1" applyFill="1" applyAlignment="1">
      <alignment horizontal="center" vertical="center" wrapText="1"/>
    </xf>
    <xf numFmtId="0" fontId="72" fillId="33" borderId="10" xfId="0" applyFont="1" applyFill="1" applyBorder="1" applyAlignment="1">
      <alignment horizontal="left" vertical="center" wrapText="1"/>
    </xf>
    <xf numFmtId="0" fontId="75" fillId="33" borderId="10" xfId="0" applyFont="1" applyFill="1" applyBorder="1" applyAlignment="1">
      <alignment horizontal="center" vertical="center" wrapText="1"/>
    </xf>
    <xf numFmtId="0" fontId="75" fillId="36" borderId="10" xfId="0" applyFont="1" applyFill="1" applyBorder="1" applyAlignment="1">
      <alignment horizontal="center" vertical="center" wrapText="1"/>
    </xf>
    <xf numFmtId="0" fontId="30" fillId="33" borderId="30" xfId="0" applyFont="1" applyFill="1" applyBorder="1" applyAlignment="1">
      <alignment horizontal="justify" vertical="center" wrapText="1"/>
    </xf>
    <xf numFmtId="0" fontId="76" fillId="33" borderId="10" xfId="0" applyFont="1" applyFill="1" applyBorder="1" applyAlignment="1">
      <alignment horizontal="left" vertical="center" wrapText="1"/>
    </xf>
    <xf numFmtId="0" fontId="76" fillId="36" borderId="10" xfId="0" applyFont="1" applyFill="1" applyBorder="1" applyAlignment="1">
      <alignment horizontal="center" vertical="center" wrapText="1"/>
    </xf>
    <xf numFmtId="0" fontId="76" fillId="37" borderId="10" xfId="0" applyFont="1" applyFill="1" applyBorder="1" applyAlignment="1">
      <alignment horizontal="center" vertical="center" wrapText="1"/>
    </xf>
    <xf numFmtId="0" fontId="70" fillId="33" borderId="10" xfId="46" applyFont="1" applyFill="1" applyBorder="1" applyAlignment="1">
      <alignment horizontal="center" vertical="center" wrapText="1"/>
    </xf>
    <xf numFmtId="0" fontId="77" fillId="33" borderId="10" xfId="0" applyFont="1" applyFill="1" applyBorder="1" applyAlignment="1">
      <alignment horizontal="left" vertical="center" wrapText="1"/>
    </xf>
    <xf numFmtId="0" fontId="77" fillId="36" borderId="28" xfId="0" applyFont="1" applyFill="1" applyBorder="1" applyAlignment="1">
      <alignment horizontal="center" vertical="center" wrapText="1"/>
    </xf>
    <xf numFmtId="0" fontId="77" fillId="37" borderId="28" xfId="0" applyFont="1" applyFill="1" applyBorder="1" applyAlignment="1">
      <alignment horizontal="center" vertical="center" wrapText="1"/>
    </xf>
    <xf numFmtId="0" fontId="30" fillId="33" borderId="43" xfId="0" applyFont="1" applyFill="1" applyBorder="1" applyAlignment="1">
      <alignment horizontal="left" vertical="center" wrapText="1"/>
    </xf>
    <xf numFmtId="0" fontId="4" fillId="33" borderId="43" xfId="0" applyFont="1" applyFill="1" applyBorder="1" applyAlignment="1">
      <alignment horizontal="left" vertical="center" wrapText="1"/>
    </xf>
    <xf numFmtId="0" fontId="30" fillId="33" borderId="45" xfId="0" applyFont="1" applyFill="1" applyBorder="1" applyAlignment="1">
      <alignment horizontal="left" vertical="center" wrapText="1"/>
    </xf>
    <xf numFmtId="0" fontId="69" fillId="33" borderId="24" xfId="0" applyFont="1" applyFill="1" applyBorder="1" applyAlignment="1">
      <alignment horizontal="left" vertical="center" wrapText="1"/>
    </xf>
    <xf numFmtId="0" fontId="69" fillId="33" borderId="24" xfId="0" applyFont="1" applyFill="1" applyBorder="1" applyAlignment="1">
      <alignment horizontal="center" vertical="center" wrapText="1"/>
    </xf>
    <xf numFmtId="0" fontId="69" fillId="36" borderId="28" xfId="0" applyFont="1" applyFill="1" applyBorder="1" applyAlignment="1">
      <alignment horizontal="center" vertical="center" wrapText="1"/>
    </xf>
    <xf numFmtId="0" fontId="69" fillId="37" borderId="28" xfId="0" applyFont="1" applyFill="1" applyBorder="1" applyAlignment="1">
      <alignment horizontal="center" vertical="center" wrapText="1"/>
    </xf>
    <xf numFmtId="0" fontId="30" fillId="0" borderId="26" xfId="0" applyFont="1" applyBorder="1" applyAlignment="1">
      <alignment horizontal="justify" vertical="center" wrapText="1"/>
    </xf>
    <xf numFmtId="0" fontId="30" fillId="33" borderId="26" xfId="0" applyFont="1" applyFill="1" applyBorder="1" applyAlignment="1">
      <alignment horizontal="left" vertical="center" wrapText="1"/>
    </xf>
    <xf numFmtId="0" fontId="30" fillId="33" borderId="42" xfId="0" applyFont="1" applyFill="1" applyBorder="1" applyAlignment="1">
      <alignment horizontal="left" vertical="center" wrapText="1"/>
    </xf>
    <xf numFmtId="0" fontId="30" fillId="0" borderId="28" xfId="0" applyFont="1" applyBorder="1" applyAlignment="1">
      <alignment horizontal="justify" vertical="center" wrapText="1"/>
    </xf>
    <xf numFmtId="0" fontId="4" fillId="33" borderId="28"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77" fillId="36" borderId="10" xfId="0" applyFont="1" applyFill="1" applyBorder="1" applyAlignment="1">
      <alignment horizontal="center" vertical="center" wrapText="1"/>
    </xf>
    <xf numFmtId="0" fontId="77" fillId="33" borderId="28" xfId="0" applyFont="1" applyFill="1" applyBorder="1" applyAlignment="1">
      <alignment horizontal="justify" vertical="center" wrapText="1"/>
    </xf>
    <xf numFmtId="0" fontId="78" fillId="37" borderId="28" xfId="0" applyFont="1" applyFill="1" applyBorder="1" applyAlignment="1">
      <alignment horizontal="center" vertical="center" wrapText="1"/>
    </xf>
    <xf numFmtId="0" fontId="30" fillId="38" borderId="10" xfId="0" applyFont="1" applyFill="1" applyBorder="1" applyAlignment="1">
      <alignment horizontal="center" vertical="center" wrapText="1"/>
    </xf>
    <xf numFmtId="1" fontId="30" fillId="37" borderId="10" xfId="0" applyNumberFormat="1" applyFont="1" applyFill="1" applyBorder="1" applyAlignment="1">
      <alignment horizontal="center" vertical="center" wrapText="1"/>
    </xf>
    <xf numFmtId="0" fontId="35" fillId="33" borderId="10" xfId="46" applyFont="1" applyFill="1" applyBorder="1" applyAlignment="1">
      <alignment horizontal="center" vertical="center" wrapText="1"/>
    </xf>
    <xf numFmtId="0" fontId="32" fillId="33" borderId="10" xfId="0" applyFont="1" applyFill="1" applyBorder="1" applyAlignment="1">
      <alignment horizontal="left" vertical="center" wrapText="1"/>
    </xf>
    <xf numFmtId="0" fontId="30" fillId="0" borderId="46" xfId="0" applyFont="1" applyBorder="1" applyAlignment="1">
      <alignment horizontal="justify" vertical="center" wrapText="1"/>
    </xf>
    <xf numFmtId="0" fontId="30" fillId="33" borderId="47" xfId="0" applyFont="1" applyFill="1" applyBorder="1" applyAlignment="1">
      <alignment horizontal="center" vertical="center" wrapText="1"/>
    </xf>
    <xf numFmtId="0" fontId="30" fillId="33" borderId="47" xfId="0" applyFont="1" applyFill="1" applyBorder="1" applyAlignment="1">
      <alignment horizontal="justify" vertical="center" wrapText="1"/>
    </xf>
    <xf numFmtId="0" fontId="68" fillId="36" borderId="47" xfId="0" applyFont="1" applyFill="1" applyBorder="1" applyAlignment="1">
      <alignment horizontal="center" vertical="center" wrapText="1"/>
    </xf>
    <xf numFmtId="0" fontId="30" fillId="37" borderId="47" xfId="0" applyFont="1" applyFill="1" applyBorder="1" applyAlignment="1">
      <alignment horizontal="center" vertical="center" wrapText="1"/>
    </xf>
    <xf numFmtId="0" fontId="30" fillId="37" borderId="11" xfId="0" applyFont="1" applyFill="1" applyBorder="1" applyAlignment="1">
      <alignment horizontal="center" vertical="center" wrapText="1"/>
    </xf>
    <xf numFmtId="0" fontId="32" fillId="33" borderId="47" xfId="0" applyFont="1" applyFill="1" applyBorder="1" applyAlignment="1">
      <alignment horizontal="left" vertical="center" wrapText="1"/>
    </xf>
    <xf numFmtId="0" fontId="30" fillId="36" borderId="47" xfId="0" applyFont="1" applyFill="1" applyBorder="1" applyAlignment="1">
      <alignment horizontal="center" vertical="center" wrapText="1"/>
    </xf>
    <xf numFmtId="0" fontId="70" fillId="33" borderId="47" xfId="46" applyFont="1" applyFill="1" applyBorder="1" applyAlignment="1">
      <alignment horizontal="center" vertical="center" wrapText="1"/>
    </xf>
    <xf numFmtId="16" fontId="30" fillId="33" borderId="48" xfId="0" applyNumberFormat="1" applyFont="1" applyFill="1" applyBorder="1" applyAlignment="1">
      <alignment vertical="center" wrapText="1"/>
    </xf>
    <xf numFmtId="0" fontId="69" fillId="36" borderId="26" xfId="0" applyFont="1" applyFill="1" applyBorder="1" applyAlignment="1">
      <alignment horizontal="center" vertical="center" wrapText="1"/>
    </xf>
    <xf numFmtId="0" fontId="69" fillId="37" borderId="26" xfId="0" applyFont="1" applyFill="1" applyBorder="1" applyAlignment="1">
      <alignment horizontal="center" vertical="center" wrapText="1"/>
    </xf>
    <xf numFmtId="0" fontId="3" fillId="34" borderId="37"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4" fillId="35" borderId="46" xfId="0" applyFont="1" applyFill="1" applyBorder="1" applyAlignment="1">
      <alignment horizontal="justify" vertical="center" wrapText="1"/>
    </xf>
    <xf numFmtId="0" fontId="73" fillId="35" borderId="47" xfId="0" applyFont="1" applyFill="1" applyBorder="1" applyAlignment="1">
      <alignment horizontal="justify" vertical="center" wrapText="1"/>
    </xf>
    <xf numFmtId="0" fontId="73" fillId="35" borderId="12" xfId="0" applyFont="1" applyFill="1" applyBorder="1" applyAlignment="1">
      <alignment horizontal="justify" vertical="center" wrapText="1"/>
    </xf>
    <xf numFmtId="0" fontId="73" fillId="35" borderId="48" xfId="0" applyFont="1" applyFill="1" applyBorder="1" applyAlignment="1">
      <alignment horizontal="justify" vertical="center" wrapText="1"/>
    </xf>
    <xf numFmtId="0" fontId="63" fillId="33" borderId="0" xfId="0" applyFont="1" applyFill="1" applyAlignment="1">
      <alignment horizontal="justify" vertical="center"/>
    </xf>
    <xf numFmtId="0" fontId="4" fillId="35" borderId="47" xfId="0" applyFont="1" applyFill="1" applyBorder="1" applyAlignment="1">
      <alignment horizontal="justify" vertical="center" wrapText="1"/>
    </xf>
    <xf numFmtId="0" fontId="4" fillId="35" borderId="12" xfId="0" applyFont="1" applyFill="1" applyBorder="1" applyAlignment="1">
      <alignment horizontal="justify" vertical="center" wrapText="1"/>
    </xf>
    <xf numFmtId="0" fontId="4" fillId="35" borderId="48" xfId="0" applyFont="1" applyFill="1" applyBorder="1" applyAlignment="1">
      <alignment horizontal="justify" vertical="center" wrapText="1"/>
    </xf>
    <xf numFmtId="0" fontId="43" fillId="33" borderId="28" xfId="46" applyFont="1" applyFill="1" applyBorder="1" applyAlignment="1">
      <alignment horizontal="center" vertical="center" wrapText="1"/>
    </xf>
    <xf numFmtId="0" fontId="69" fillId="0" borderId="29" xfId="0" applyFont="1" applyBorder="1" applyAlignment="1">
      <alignment horizontal="justify" vertical="center" wrapText="1"/>
    </xf>
    <xf numFmtId="0" fontId="69" fillId="0" borderId="24" xfId="0" applyFont="1" applyBorder="1" applyAlignment="1">
      <alignment horizontal="justify" vertical="center" wrapText="1"/>
    </xf>
    <xf numFmtId="0" fontId="69" fillId="0" borderId="24" xfId="0" applyFont="1" applyBorder="1" applyAlignment="1">
      <alignment horizontal="center" vertical="center" wrapText="1"/>
    </xf>
    <xf numFmtId="0" fontId="69" fillId="33" borderId="27" xfId="0" applyFont="1" applyFill="1" applyBorder="1" applyAlignment="1">
      <alignment horizontal="left" vertical="center" wrapText="1"/>
    </xf>
    <xf numFmtId="0" fontId="69" fillId="37" borderId="49" xfId="0" applyFont="1" applyFill="1" applyBorder="1" applyAlignment="1">
      <alignment horizontal="center" vertical="center" wrapText="1"/>
    </xf>
    <xf numFmtId="0" fontId="74" fillId="33" borderId="50" xfId="46" applyFont="1" applyFill="1" applyBorder="1" applyAlignment="1">
      <alignment horizontal="center" vertical="center" wrapText="1"/>
    </xf>
    <xf numFmtId="0" fontId="69" fillId="33" borderId="49" xfId="0" applyFont="1" applyFill="1" applyBorder="1" applyAlignment="1">
      <alignment horizontal="left" vertical="center" wrapText="1"/>
    </xf>
    <xf numFmtId="0" fontId="69" fillId="33" borderId="0" xfId="0" applyFont="1" applyFill="1" applyAlignment="1">
      <alignment horizontal="center" vertical="center" wrapText="1"/>
    </xf>
    <xf numFmtId="0" fontId="68" fillId="33" borderId="0" xfId="0" applyFont="1" applyFill="1" applyAlignment="1">
      <alignment horizontal="center" vertical="center" wrapText="1"/>
    </xf>
    <xf numFmtId="0" fontId="44" fillId="0" borderId="0" xfId="0" applyFont="1" applyAlignment="1">
      <alignment/>
    </xf>
    <xf numFmtId="0" fontId="63" fillId="33" borderId="0" xfId="0" applyFont="1" applyFill="1" applyAlignment="1">
      <alignment horizontal="center" vertical="center"/>
    </xf>
    <xf numFmtId="0" fontId="4" fillId="33" borderId="0" xfId="0" applyFont="1" applyFill="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285750</xdr:rowOff>
    </xdr:from>
    <xdr:to>
      <xdr:col>0</xdr:col>
      <xdr:colOff>2924175</xdr:colOff>
      <xdr:row>2</xdr:row>
      <xdr:rowOff>114300</xdr:rowOff>
    </xdr:to>
    <xdr:pic>
      <xdr:nvPicPr>
        <xdr:cNvPr id="1" name="0 Imagen"/>
        <xdr:cNvPicPr preferRelativeResize="1">
          <a:picLocks noChangeAspect="1"/>
        </xdr:cNvPicPr>
      </xdr:nvPicPr>
      <xdr:blipFill>
        <a:blip r:embed="rId1"/>
        <a:stretch>
          <a:fillRect/>
        </a:stretch>
      </xdr:blipFill>
      <xdr:spPr>
        <a:xfrm>
          <a:off x="171450" y="285750"/>
          <a:ext cx="2752725"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NISTERIO%20VIVIENDA\PLAN%20%20DE%20MEJORA%20OCI%20CALIDAD%202017\SEGUIMIENTO%20ACCIONES%20PLANES%20DE%20MEJORA%20POR%20PROCES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
          <cell r="A5" t="str">
            <v>PLANEACION ESTRATEGICA Y GESTION DE RECURSOS FINANCIEROS</v>
          </cell>
        </row>
        <row r="6">
          <cell r="A6" t="str">
            <v>GESTION DE PROYECTOS Y TECNOLOGIAS DE LA INFORMACION</v>
          </cell>
        </row>
        <row r="7">
          <cell r="A7" t="str">
            <v>ADMINISTRACION DEL SISTEMA INTEGRADO DE GESTION</v>
          </cell>
        </row>
        <row r="8">
          <cell r="A8" t="str">
            <v>GESTION DE COMUNICACIONES INTERNAS Y EXTERNAS</v>
          </cell>
        </row>
        <row r="9">
          <cell r="A9" t="str">
            <v>FORMULACION DE POLITICAS E INSTRUMENTACION NORMATIVA</v>
          </cell>
        </row>
        <row r="10">
          <cell r="A10" t="str">
            <v>PROMOCION Y ACOMPAÑAMIENTO</v>
          </cell>
        </row>
        <row r="11">
          <cell r="A11" t="str">
            <v>GESTION DEL SUBSIDIO</v>
          </cell>
        </row>
        <row r="12">
          <cell r="A12" t="str">
            <v>GESTION DE PROYECTOS</v>
          </cell>
        </row>
        <row r="13">
          <cell r="A13" t="str">
            <v>TITULACION Y SANEAMIENTO PREDIAL</v>
          </cell>
        </row>
        <row r="14">
          <cell r="A14" t="str">
            <v>CONCEPTOS JURIDICOS
PROCESOS JUDICIALES Y ACCIONES CONSTITUCIONALES</v>
          </cell>
        </row>
        <row r="15">
          <cell r="A15" t="str">
            <v>GESTION DEL TALENTO HUMANO</v>
          </cell>
        </row>
        <row r="16">
          <cell r="A16" t="str">
            <v>PROCESOS DISCIPLINARIOS</v>
          </cell>
        </row>
        <row r="17">
          <cell r="A17" t="str">
            <v>GESTION DE CONTRATACION</v>
          </cell>
        </row>
        <row r="18">
          <cell r="A18" t="str">
            <v>GESTION, SOPORTE Y APOYO TECNOLOGICO</v>
          </cell>
        </row>
        <row r="19">
          <cell r="A19" t="str">
            <v>GESTION DE RECURSOS FISICOS</v>
          </cell>
        </row>
        <row r="20">
          <cell r="A20" t="str">
            <v>GESTION DOCUMENTAL</v>
          </cell>
        </row>
        <row r="21">
          <cell r="A21" t="str">
            <v>SEGUIMIENTO Y CONTROL A LA EJECUCION DEL RECURSO FINANCIERO.</v>
          </cell>
        </row>
        <row r="22">
          <cell r="A22" t="str">
            <v>SANEAMIENTO DE LOS ACTIVOS DE LOS EXTINTOS ICT UNURBE.</v>
          </cell>
        </row>
        <row r="23">
          <cell r="A23" t="str">
            <v>ATENCION AL USUARIO Y ATENCION LEGISLATIVA</v>
          </cell>
        </row>
        <row r="24">
          <cell r="A24" t="str">
            <v>EVALUACION, ACOMPAÑAMIENTO Y ASESORIA DEL SISTEMA DE CONTROL INTERNO.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AU70"/>
  <sheetViews>
    <sheetView tabSelected="1" zoomScale="60" zoomScaleNormal="60" zoomScalePageLayoutView="80" workbookViewId="0" topLeftCell="A55">
      <selection activeCell="E63" sqref="E63"/>
    </sheetView>
  </sheetViews>
  <sheetFormatPr defaultColWidth="9.140625" defaultRowHeight="18" customHeight="1"/>
  <cols>
    <col min="1" max="1" width="75.140625" style="8" customWidth="1"/>
    <col min="2" max="2" width="29.7109375" style="9" customWidth="1"/>
    <col min="3" max="3" width="26.140625" style="9" customWidth="1"/>
    <col min="4" max="4" width="30.28125" style="9" customWidth="1"/>
    <col min="5" max="5" width="20.421875" style="9" customWidth="1"/>
    <col min="6" max="6" width="48.28125" style="10" customWidth="1"/>
    <col min="7" max="8" width="5.8515625" style="11" customWidth="1"/>
    <col min="9" max="9" width="13.7109375" style="11" customWidth="1"/>
    <col min="10" max="11" width="5.8515625" style="11" customWidth="1"/>
    <col min="12" max="12" width="13.7109375" style="12" customWidth="1"/>
    <col min="13" max="14" width="5.8515625" style="11" customWidth="1"/>
    <col min="15" max="15" width="13.7109375" style="12" customWidth="1"/>
    <col min="16" max="17" width="5.8515625" style="11" customWidth="1"/>
    <col min="18" max="18" width="13.7109375" style="12" customWidth="1"/>
    <col min="19" max="20" width="5.8515625" style="11" customWidth="1"/>
    <col min="21" max="21" width="13.7109375" style="12" customWidth="1"/>
    <col min="22" max="23" width="5.8515625" style="11" customWidth="1"/>
    <col min="24" max="24" width="13.7109375" style="12" customWidth="1"/>
    <col min="25" max="26" width="5.8515625" style="13" customWidth="1"/>
    <col min="27" max="27" width="13.7109375" style="14" customWidth="1"/>
    <col min="28" max="29" width="5.8515625" style="15" customWidth="1"/>
    <col min="30" max="30" width="13.7109375" style="16" customWidth="1"/>
    <col min="31" max="32" width="5.8515625" style="15" customWidth="1"/>
    <col min="33" max="33" width="13.7109375" style="16" customWidth="1"/>
    <col min="34" max="35" width="5.8515625" style="15" customWidth="1"/>
    <col min="36" max="36" width="13.7109375" style="16" customWidth="1"/>
    <col min="37" max="38" width="5.8515625" style="15" customWidth="1"/>
    <col min="39" max="39" width="13.7109375" style="16" customWidth="1"/>
    <col min="40" max="41" width="5.8515625" style="15" customWidth="1"/>
    <col min="42" max="42" width="13.7109375" style="16" customWidth="1"/>
    <col min="43" max="44" width="5.8515625" style="15" customWidth="1"/>
    <col min="45" max="47" width="23.57421875" style="15" hidden="1" customWidth="1"/>
    <col min="48" max="55" width="29.57421875" style="15" customWidth="1"/>
    <col min="56" max="16384" width="9.140625" style="15" customWidth="1"/>
  </cols>
  <sheetData>
    <row r="1" spans="1:47" s="6" customFormat="1" ht="30.75" customHeight="1">
      <c r="A1" s="76"/>
      <c r="B1" s="64" t="s">
        <v>44</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6"/>
      <c r="AU1" s="22" t="s">
        <v>48</v>
      </c>
    </row>
    <row r="2" spans="1:47" s="6" customFormat="1" ht="30.75" customHeight="1">
      <c r="A2" s="76"/>
      <c r="B2" s="67"/>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9"/>
      <c r="AU2" s="22" t="s">
        <v>47</v>
      </c>
    </row>
    <row r="3" spans="1:47" s="6" customFormat="1" ht="30.75" customHeight="1">
      <c r="A3" s="76"/>
      <c r="B3" s="70"/>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2"/>
      <c r="AU3" s="7" t="s">
        <v>46</v>
      </c>
    </row>
    <row r="4" ht="10.5" customHeight="1" thickBot="1"/>
    <row r="5" spans="1:47" s="191" customFormat="1" ht="124.5" customHeight="1" thickBot="1">
      <c r="A5" s="187" t="s">
        <v>49</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9"/>
      <c r="AP5" s="189"/>
      <c r="AQ5" s="189"/>
      <c r="AR5" s="189"/>
      <c r="AS5" s="189"/>
      <c r="AT5" s="189"/>
      <c r="AU5" s="190"/>
    </row>
    <row r="6" spans="1:47" s="191" customFormat="1" ht="59.25" customHeight="1" thickBot="1">
      <c r="A6" s="187" t="s">
        <v>167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3"/>
      <c r="AP6" s="193"/>
      <c r="AQ6" s="193"/>
      <c r="AR6" s="193"/>
      <c r="AS6" s="193"/>
      <c r="AT6" s="193"/>
      <c r="AU6" s="194"/>
    </row>
    <row r="7" spans="1:47" s="191" customFormat="1" ht="57.75" customHeight="1" thickBot="1">
      <c r="A7" s="187" t="s">
        <v>50</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3"/>
      <c r="AP7" s="193"/>
      <c r="AQ7" s="193"/>
      <c r="AR7" s="193"/>
      <c r="AS7" s="193"/>
      <c r="AT7" s="193"/>
      <c r="AU7" s="194"/>
    </row>
    <row r="8" spans="1:47" s="191" customFormat="1" ht="87.75" customHeight="1" thickBot="1">
      <c r="A8" s="187" t="s">
        <v>168</v>
      </c>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3"/>
      <c r="AP8" s="193"/>
      <c r="AQ8" s="193"/>
      <c r="AR8" s="193"/>
      <c r="AS8" s="193"/>
      <c r="AT8" s="193"/>
      <c r="AU8" s="194"/>
    </row>
    <row r="9" spans="1:47" ht="9.75" customHeight="1" thickBot="1">
      <c r="A9" s="52"/>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row>
    <row r="10" spans="1:47" ht="24" customHeight="1" thickBot="1">
      <c r="A10" s="73" t="s">
        <v>20</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5"/>
    </row>
    <row r="11" spans="1:47" ht="27" customHeight="1">
      <c r="A11" s="56" t="s">
        <v>17</v>
      </c>
      <c r="B11" s="59" t="s">
        <v>0</v>
      </c>
      <c r="C11" s="59"/>
      <c r="D11" s="59"/>
      <c r="E11" s="59"/>
      <c r="F11" s="42" t="s">
        <v>16</v>
      </c>
      <c r="G11" s="27" t="s">
        <v>4</v>
      </c>
      <c r="H11" s="28"/>
      <c r="I11" s="29"/>
      <c r="J11" s="27" t="s">
        <v>5</v>
      </c>
      <c r="K11" s="28"/>
      <c r="L11" s="29"/>
      <c r="M11" s="27" t="s">
        <v>6</v>
      </c>
      <c r="N11" s="28"/>
      <c r="O11" s="29"/>
      <c r="P11" s="27" t="s">
        <v>7</v>
      </c>
      <c r="Q11" s="28"/>
      <c r="R11" s="29"/>
      <c r="S11" s="27" t="s">
        <v>8</v>
      </c>
      <c r="T11" s="28"/>
      <c r="U11" s="29"/>
      <c r="V11" s="27" t="s">
        <v>9</v>
      </c>
      <c r="W11" s="28"/>
      <c r="X11" s="29"/>
      <c r="Y11" s="27" t="s">
        <v>10</v>
      </c>
      <c r="Z11" s="28"/>
      <c r="AA11" s="29"/>
      <c r="AB11" s="27" t="s">
        <v>11</v>
      </c>
      <c r="AC11" s="28"/>
      <c r="AD11" s="29"/>
      <c r="AE11" s="27" t="s">
        <v>12</v>
      </c>
      <c r="AF11" s="28"/>
      <c r="AG11" s="29"/>
      <c r="AH11" s="27" t="s">
        <v>13</v>
      </c>
      <c r="AI11" s="28"/>
      <c r="AJ11" s="29"/>
      <c r="AK11" s="27" t="s">
        <v>14</v>
      </c>
      <c r="AL11" s="28"/>
      <c r="AM11" s="29"/>
      <c r="AN11" s="27" t="s">
        <v>15</v>
      </c>
      <c r="AO11" s="28"/>
      <c r="AP11" s="29"/>
      <c r="AQ11" s="36" t="s">
        <v>21</v>
      </c>
      <c r="AR11" s="36" t="s">
        <v>22</v>
      </c>
      <c r="AS11" s="39" t="s">
        <v>35</v>
      </c>
      <c r="AT11" s="39" t="s">
        <v>23</v>
      </c>
      <c r="AU11" s="33" t="s">
        <v>18</v>
      </c>
    </row>
    <row r="12" spans="1:47" s="11" customFormat="1" ht="27" customHeight="1">
      <c r="A12" s="57"/>
      <c r="B12" s="54" t="s">
        <v>1</v>
      </c>
      <c r="C12" s="62" t="s">
        <v>2</v>
      </c>
      <c r="D12" s="60" t="s">
        <v>3</v>
      </c>
      <c r="E12" s="45" t="s">
        <v>43</v>
      </c>
      <c r="F12" s="43"/>
      <c r="G12" s="30"/>
      <c r="H12" s="31"/>
      <c r="I12" s="32"/>
      <c r="J12" s="30"/>
      <c r="K12" s="31"/>
      <c r="L12" s="32"/>
      <c r="M12" s="30"/>
      <c r="N12" s="31"/>
      <c r="O12" s="32"/>
      <c r="P12" s="30"/>
      <c r="Q12" s="31"/>
      <c r="R12" s="32"/>
      <c r="S12" s="30"/>
      <c r="T12" s="31"/>
      <c r="U12" s="32"/>
      <c r="V12" s="30"/>
      <c r="W12" s="31"/>
      <c r="X12" s="32"/>
      <c r="Y12" s="30"/>
      <c r="Z12" s="31"/>
      <c r="AA12" s="32"/>
      <c r="AB12" s="30"/>
      <c r="AC12" s="31"/>
      <c r="AD12" s="32"/>
      <c r="AE12" s="30"/>
      <c r="AF12" s="31"/>
      <c r="AG12" s="32"/>
      <c r="AH12" s="30"/>
      <c r="AI12" s="31"/>
      <c r="AJ12" s="32"/>
      <c r="AK12" s="30"/>
      <c r="AL12" s="31"/>
      <c r="AM12" s="32"/>
      <c r="AN12" s="30"/>
      <c r="AO12" s="31"/>
      <c r="AP12" s="32"/>
      <c r="AQ12" s="37"/>
      <c r="AR12" s="37"/>
      <c r="AS12" s="40"/>
      <c r="AT12" s="40"/>
      <c r="AU12" s="34"/>
    </row>
    <row r="13" spans="1:47" s="19" customFormat="1" ht="83.25" customHeight="1" thickBot="1">
      <c r="A13" s="58"/>
      <c r="B13" s="55"/>
      <c r="C13" s="63"/>
      <c r="D13" s="61"/>
      <c r="E13" s="46"/>
      <c r="F13" s="44"/>
      <c r="G13" s="17" t="s">
        <v>33</v>
      </c>
      <c r="H13" s="17" t="s">
        <v>34</v>
      </c>
      <c r="I13" s="18" t="s">
        <v>32</v>
      </c>
      <c r="J13" s="17" t="s">
        <v>33</v>
      </c>
      <c r="K13" s="17" t="s">
        <v>34</v>
      </c>
      <c r="L13" s="18" t="s">
        <v>32</v>
      </c>
      <c r="M13" s="17" t="s">
        <v>33</v>
      </c>
      <c r="N13" s="17" t="s">
        <v>34</v>
      </c>
      <c r="O13" s="18" t="s">
        <v>32</v>
      </c>
      <c r="P13" s="17" t="s">
        <v>33</v>
      </c>
      <c r="Q13" s="17" t="s">
        <v>34</v>
      </c>
      <c r="R13" s="18" t="s">
        <v>32</v>
      </c>
      <c r="S13" s="17" t="s">
        <v>33</v>
      </c>
      <c r="T13" s="17" t="s">
        <v>34</v>
      </c>
      <c r="U13" s="18" t="s">
        <v>32</v>
      </c>
      <c r="V13" s="17" t="s">
        <v>33</v>
      </c>
      <c r="W13" s="17" t="s">
        <v>34</v>
      </c>
      <c r="X13" s="18" t="s">
        <v>32</v>
      </c>
      <c r="Y13" s="17" t="s">
        <v>33</v>
      </c>
      <c r="Z13" s="17" t="s">
        <v>34</v>
      </c>
      <c r="AA13" s="18" t="s">
        <v>32</v>
      </c>
      <c r="AB13" s="17" t="s">
        <v>33</v>
      </c>
      <c r="AC13" s="17" t="s">
        <v>34</v>
      </c>
      <c r="AD13" s="18" t="s">
        <v>32</v>
      </c>
      <c r="AE13" s="17" t="s">
        <v>33</v>
      </c>
      <c r="AF13" s="17" t="s">
        <v>34</v>
      </c>
      <c r="AG13" s="18" t="s">
        <v>32</v>
      </c>
      <c r="AH13" s="17" t="s">
        <v>33</v>
      </c>
      <c r="AI13" s="17" t="s">
        <v>34</v>
      </c>
      <c r="AJ13" s="18" t="s">
        <v>32</v>
      </c>
      <c r="AK13" s="17" t="s">
        <v>33</v>
      </c>
      <c r="AL13" s="17" t="s">
        <v>34</v>
      </c>
      <c r="AM13" s="18" t="s">
        <v>32</v>
      </c>
      <c r="AN13" s="17" t="s">
        <v>33</v>
      </c>
      <c r="AO13" s="17" t="s">
        <v>34</v>
      </c>
      <c r="AP13" s="18" t="s">
        <v>32</v>
      </c>
      <c r="AQ13" s="38"/>
      <c r="AR13" s="38"/>
      <c r="AS13" s="41"/>
      <c r="AT13" s="41"/>
      <c r="AU13" s="35"/>
    </row>
    <row r="14" spans="1:47" s="11" customFormat="1" ht="36" customHeight="1" thickBot="1">
      <c r="A14" s="24" t="s">
        <v>36</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6"/>
    </row>
    <row r="15" spans="1:47" s="23" customFormat="1" ht="109.5" customHeight="1" thickBot="1">
      <c r="A15" s="77" t="s">
        <v>51</v>
      </c>
      <c r="B15" s="78" t="s">
        <v>28</v>
      </c>
      <c r="C15" s="78" t="s">
        <v>28</v>
      </c>
      <c r="D15" s="78" t="s">
        <v>28</v>
      </c>
      <c r="E15" s="78" t="s">
        <v>28</v>
      </c>
      <c r="F15" s="81" t="s">
        <v>52</v>
      </c>
      <c r="G15" s="79">
        <v>1</v>
      </c>
      <c r="H15" s="80">
        <v>1</v>
      </c>
      <c r="I15" s="81"/>
      <c r="J15" s="79">
        <v>1</v>
      </c>
      <c r="K15" s="80">
        <v>1</v>
      </c>
      <c r="L15" s="81"/>
      <c r="M15" s="79">
        <v>1</v>
      </c>
      <c r="N15" s="80">
        <v>1</v>
      </c>
      <c r="O15" s="81"/>
      <c r="P15" s="79">
        <v>1</v>
      </c>
      <c r="Q15" s="80">
        <v>1</v>
      </c>
      <c r="R15" s="81"/>
      <c r="S15" s="79">
        <v>1</v>
      </c>
      <c r="T15" s="80"/>
      <c r="U15" s="81"/>
      <c r="V15" s="79">
        <v>1</v>
      </c>
      <c r="W15" s="80"/>
      <c r="X15" s="81"/>
      <c r="Y15" s="79">
        <v>1</v>
      </c>
      <c r="Z15" s="80"/>
      <c r="AA15" s="82"/>
      <c r="AB15" s="79">
        <v>1</v>
      </c>
      <c r="AC15" s="80"/>
      <c r="AD15" s="82"/>
      <c r="AE15" s="79">
        <v>1</v>
      </c>
      <c r="AF15" s="80"/>
      <c r="AG15" s="81"/>
      <c r="AH15" s="79">
        <v>1</v>
      </c>
      <c r="AI15" s="83"/>
      <c r="AJ15" s="81"/>
      <c r="AK15" s="79">
        <v>1</v>
      </c>
      <c r="AL15" s="80"/>
      <c r="AM15" s="81"/>
      <c r="AN15" s="79">
        <v>1</v>
      </c>
      <c r="AO15" s="80"/>
      <c r="AP15" s="84"/>
      <c r="AQ15" s="85">
        <f>+G15+J15+M15+P15+S15+V15+Y15+AB15+AE15+AH15+AK15+AN15</f>
        <v>12</v>
      </c>
      <c r="AR15" s="86">
        <f>+H15+K15+N15+Q15+T15+W15+Z15+AC15+AF15+AI15+AL15+AO15</f>
        <v>4</v>
      </c>
      <c r="AS15" s="87"/>
      <c r="AT15" s="78"/>
      <c r="AU15" s="88" t="s">
        <v>53</v>
      </c>
    </row>
    <row r="16" spans="1:47" s="11" customFormat="1" ht="36" customHeight="1" thickBot="1">
      <c r="A16" s="24" t="s">
        <v>37</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6"/>
    </row>
    <row r="17" spans="1:47" s="99" customFormat="1" ht="63.75">
      <c r="A17" s="89" t="s">
        <v>54</v>
      </c>
      <c r="B17" s="90" t="s">
        <v>28</v>
      </c>
      <c r="C17" s="90" t="s">
        <v>28</v>
      </c>
      <c r="D17" s="90" t="s">
        <v>28</v>
      </c>
      <c r="E17" s="90" t="s">
        <v>28</v>
      </c>
      <c r="F17" s="91" t="s">
        <v>55</v>
      </c>
      <c r="G17" s="92" t="s">
        <v>56</v>
      </c>
      <c r="H17" s="92" t="s">
        <v>56</v>
      </c>
      <c r="I17" s="91"/>
      <c r="J17" s="93">
        <v>1</v>
      </c>
      <c r="K17" s="94">
        <v>1</v>
      </c>
      <c r="L17" s="91"/>
      <c r="M17" s="92" t="s">
        <v>56</v>
      </c>
      <c r="N17" s="92" t="s">
        <v>56</v>
      </c>
      <c r="O17" s="91"/>
      <c r="P17" s="92" t="s">
        <v>56</v>
      </c>
      <c r="Q17" s="92" t="s">
        <v>56</v>
      </c>
      <c r="R17" s="91"/>
      <c r="S17" s="92" t="s">
        <v>56</v>
      </c>
      <c r="T17" s="92" t="s">
        <v>56</v>
      </c>
      <c r="U17" s="91"/>
      <c r="V17" s="92" t="s">
        <v>56</v>
      </c>
      <c r="W17" s="92" t="s">
        <v>56</v>
      </c>
      <c r="X17" s="91"/>
      <c r="Y17" s="93">
        <v>1</v>
      </c>
      <c r="Z17" s="94"/>
      <c r="AA17" s="91"/>
      <c r="AB17" s="92" t="s">
        <v>56</v>
      </c>
      <c r="AC17" s="92" t="s">
        <v>56</v>
      </c>
      <c r="AD17" s="91"/>
      <c r="AE17" s="92" t="s">
        <v>56</v>
      </c>
      <c r="AF17" s="92" t="s">
        <v>56</v>
      </c>
      <c r="AG17" s="91"/>
      <c r="AH17" s="92" t="s">
        <v>56</v>
      </c>
      <c r="AI17" s="92" t="s">
        <v>56</v>
      </c>
      <c r="AJ17" s="91"/>
      <c r="AK17" s="93">
        <v>1</v>
      </c>
      <c r="AL17" s="94"/>
      <c r="AM17" s="91"/>
      <c r="AN17" s="92" t="s">
        <v>56</v>
      </c>
      <c r="AO17" s="92" t="s">
        <v>56</v>
      </c>
      <c r="AP17" s="91"/>
      <c r="AQ17" s="95">
        <f>J17+Y17+AK17</f>
        <v>3</v>
      </c>
      <c r="AR17" s="96">
        <f>K17+Z17+AL17</f>
        <v>1</v>
      </c>
      <c r="AS17" s="97"/>
      <c r="AT17" s="90"/>
      <c r="AU17" s="98" t="s">
        <v>57</v>
      </c>
    </row>
    <row r="18" spans="1:47" s="99" customFormat="1" ht="99.75" customHeight="1" thickBot="1">
      <c r="A18" s="77" t="s">
        <v>58</v>
      </c>
      <c r="B18" s="78" t="s">
        <v>28</v>
      </c>
      <c r="C18" s="78" t="s">
        <v>28</v>
      </c>
      <c r="D18" s="78" t="s">
        <v>28</v>
      </c>
      <c r="E18" s="78" t="s">
        <v>28</v>
      </c>
      <c r="F18" s="81" t="s">
        <v>59</v>
      </c>
      <c r="G18" s="79">
        <v>1</v>
      </c>
      <c r="H18" s="80">
        <v>1</v>
      </c>
      <c r="I18" s="81"/>
      <c r="J18" s="79">
        <v>1</v>
      </c>
      <c r="K18" s="80">
        <v>1</v>
      </c>
      <c r="L18" s="81"/>
      <c r="M18" s="79">
        <v>1</v>
      </c>
      <c r="N18" s="80">
        <v>1</v>
      </c>
      <c r="O18" s="81"/>
      <c r="P18" s="79">
        <v>1</v>
      </c>
      <c r="Q18" s="80">
        <v>1</v>
      </c>
      <c r="R18" s="81"/>
      <c r="S18" s="79">
        <v>1</v>
      </c>
      <c r="T18" s="80"/>
      <c r="U18" s="81"/>
      <c r="V18" s="79">
        <v>1</v>
      </c>
      <c r="W18" s="80"/>
      <c r="X18" s="81"/>
      <c r="Y18" s="79">
        <v>1</v>
      </c>
      <c r="Z18" s="80"/>
      <c r="AA18" s="81"/>
      <c r="AB18" s="79">
        <v>1</v>
      </c>
      <c r="AC18" s="80"/>
      <c r="AD18" s="81"/>
      <c r="AE18" s="79">
        <v>1</v>
      </c>
      <c r="AF18" s="80"/>
      <c r="AG18" s="81"/>
      <c r="AH18" s="79">
        <v>1</v>
      </c>
      <c r="AI18" s="83"/>
      <c r="AJ18" s="81"/>
      <c r="AK18" s="79">
        <v>1</v>
      </c>
      <c r="AL18" s="80"/>
      <c r="AM18" s="81"/>
      <c r="AN18" s="79">
        <v>1</v>
      </c>
      <c r="AO18" s="80"/>
      <c r="AP18" s="81"/>
      <c r="AQ18" s="85">
        <f>G18+J18+M18+P18+S18+V18+Y18+AB18+AE18+AH18+AK18+AN18</f>
        <v>12</v>
      </c>
      <c r="AR18" s="100">
        <f>H18+K18+N18+Q18+T18+W18+Z18+AC18+AF18+AI18+AL18+AO18</f>
        <v>4</v>
      </c>
      <c r="AS18" s="101"/>
      <c r="AT18" s="78"/>
      <c r="AU18" s="102" t="s">
        <v>53</v>
      </c>
    </row>
    <row r="19" spans="1:47" s="11" customFormat="1" ht="36" customHeight="1" thickBot="1">
      <c r="A19" s="24" t="s">
        <v>45</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6"/>
    </row>
    <row r="20" spans="1:47" s="99" customFormat="1" ht="101.25" customHeight="1">
      <c r="A20" s="89" t="s">
        <v>60</v>
      </c>
      <c r="B20" s="90" t="s">
        <v>28</v>
      </c>
      <c r="C20" s="90" t="s">
        <v>28</v>
      </c>
      <c r="D20" s="90" t="s">
        <v>28</v>
      </c>
      <c r="E20" s="90" t="s">
        <v>28</v>
      </c>
      <c r="F20" s="91" t="s">
        <v>61</v>
      </c>
      <c r="G20" s="92" t="s">
        <v>56</v>
      </c>
      <c r="H20" s="92" t="s">
        <v>56</v>
      </c>
      <c r="I20" s="92"/>
      <c r="J20" s="103">
        <v>19</v>
      </c>
      <c r="K20" s="104">
        <v>19</v>
      </c>
      <c r="L20" s="92"/>
      <c r="M20" s="92" t="s">
        <v>56</v>
      </c>
      <c r="N20" s="92" t="s">
        <v>56</v>
      </c>
      <c r="O20" s="92"/>
      <c r="P20" s="92" t="s">
        <v>56</v>
      </c>
      <c r="Q20" s="92" t="s">
        <v>56</v>
      </c>
      <c r="R20" s="92"/>
      <c r="S20" s="92" t="s">
        <v>56</v>
      </c>
      <c r="T20" s="92" t="s">
        <v>56</v>
      </c>
      <c r="U20" s="105"/>
      <c r="V20" s="103">
        <v>21</v>
      </c>
      <c r="W20" s="104"/>
      <c r="X20" s="92"/>
      <c r="Y20" s="92" t="s">
        <v>56</v>
      </c>
      <c r="Z20" s="92" t="s">
        <v>56</v>
      </c>
      <c r="AA20" s="92"/>
      <c r="AB20" s="103">
        <v>21</v>
      </c>
      <c r="AC20" s="104"/>
      <c r="AD20" s="92"/>
      <c r="AE20" s="92" t="s">
        <v>56</v>
      </c>
      <c r="AF20" s="92" t="s">
        <v>56</v>
      </c>
      <c r="AG20" s="105"/>
      <c r="AH20" s="92" t="s">
        <v>56</v>
      </c>
      <c r="AI20" s="92" t="s">
        <v>56</v>
      </c>
      <c r="AJ20" s="92"/>
      <c r="AK20" s="103">
        <v>21</v>
      </c>
      <c r="AL20" s="104"/>
      <c r="AM20" s="92"/>
      <c r="AN20" s="92" t="s">
        <v>56</v>
      </c>
      <c r="AO20" s="92" t="s">
        <v>56</v>
      </c>
      <c r="AP20" s="105"/>
      <c r="AQ20" s="95">
        <f>J20+V20+AB20+AK20</f>
        <v>82</v>
      </c>
      <c r="AR20" s="106">
        <f>K20+W20+AC20+AL20</f>
        <v>19</v>
      </c>
      <c r="AS20" s="97"/>
      <c r="AT20" s="107"/>
      <c r="AU20" s="108" t="s">
        <v>62</v>
      </c>
    </row>
    <row r="21" spans="1:47" s="99" customFormat="1" ht="103.5" customHeight="1" thickBot="1">
      <c r="A21" s="109" t="s">
        <v>63</v>
      </c>
      <c r="B21" s="110" t="s">
        <v>56</v>
      </c>
      <c r="C21" s="110" t="s">
        <v>56</v>
      </c>
      <c r="D21" s="110" t="s">
        <v>56</v>
      </c>
      <c r="E21" s="110" t="s">
        <v>169</v>
      </c>
      <c r="F21" s="105" t="s">
        <v>64</v>
      </c>
      <c r="G21" s="103">
        <v>1</v>
      </c>
      <c r="H21" s="104">
        <v>1</v>
      </c>
      <c r="I21" s="105"/>
      <c r="J21" s="103">
        <v>1</v>
      </c>
      <c r="K21" s="104">
        <v>1</v>
      </c>
      <c r="L21" s="105"/>
      <c r="M21" s="103">
        <v>1</v>
      </c>
      <c r="N21" s="104">
        <v>1</v>
      </c>
      <c r="O21" s="105"/>
      <c r="P21" s="103">
        <v>1</v>
      </c>
      <c r="Q21" s="104"/>
      <c r="R21" s="105"/>
      <c r="S21" s="103">
        <v>1</v>
      </c>
      <c r="T21" s="104"/>
      <c r="U21" s="105"/>
      <c r="V21" s="103">
        <v>1</v>
      </c>
      <c r="W21" s="104"/>
      <c r="X21" s="105"/>
      <c r="Y21" s="103">
        <v>1</v>
      </c>
      <c r="Z21" s="104"/>
      <c r="AA21" s="105"/>
      <c r="AB21" s="103">
        <v>1</v>
      </c>
      <c r="AC21" s="111"/>
      <c r="AD21" s="110"/>
      <c r="AE21" s="103">
        <v>1</v>
      </c>
      <c r="AF21" s="104"/>
      <c r="AG21" s="105"/>
      <c r="AH21" s="103">
        <v>1</v>
      </c>
      <c r="AI21" s="112"/>
      <c r="AJ21" s="105"/>
      <c r="AK21" s="103">
        <v>1</v>
      </c>
      <c r="AL21" s="104"/>
      <c r="AM21" s="105"/>
      <c r="AN21" s="103">
        <v>1</v>
      </c>
      <c r="AO21" s="104"/>
      <c r="AP21" s="105"/>
      <c r="AQ21" s="95">
        <f>G21+J21+M21+P21+S21+V21+Y21+AB21+AE21+AH21+AK21+AN21</f>
        <v>12</v>
      </c>
      <c r="AR21" s="106">
        <f>H21+K21+N21+Q21+T21+W21+Z21+AC21+AF21+AI21+AL21+AO21</f>
        <v>3</v>
      </c>
      <c r="AS21" s="97"/>
      <c r="AT21" s="107"/>
      <c r="AU21" s="108" t="s">
        <v>65</v>
      </c>
    </row>
    <row r="22" spans="1:47" s="11" customFormat="1" ht="36" customHeight="1" thickBot="1">
      <c r="A22" s="49" t="s">
        <v>38</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1"/>
    </row>
    <row r="23" spans="1:47" s="11" customFormat="1" ht="26.25" customHeight="1" thickBot="1">
      <c r="A23" s="185" t="s">
        <v>42</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186"/>
    </row>
    <row r="24" spans="1:47" s="23" customFormat="1" ht="64.5" customHeight="1">
      <c r="A24" s="89" t="s">
        <v>66</v>
      </c>
      <c r="B24" s="90" t="s">
        <v>28</v>
      </c>
      <c r="C24" s="90" t="s">
        <v>28</v>
      </c>
      <c r="D24" s="90" t="s">
        <v>28</v>
      </c>
      <c r="E24" s="90" t="s">
        <v>28</v>
      </c>
      <c r="F24" s="91" t="s">
        <v>67</v>
      </c>
      <c r="G24" s="183"/>
      <c r="H24" s="184"/>
      <c r="I24" s="90"/>
      <c r="J24" s="183"/>
      <c r="K24" s="184"/>
      <c r="L24" s="90"/>
      <c r="M24" s="183"/>
      <c r="N24" s="184"/>
      <c r="O24" s="90"/>
      <c r="P24" s="183"/>
      <c r="Q24" s="184"/>
      <c r="R24" s="90"/>
      <c r="S24" s="183"/>
      <c r="T24" s="184"/>
      <c r="U24" s="90"/>
      <c r="V24" s="183"/>
      <c r="W24" s="184"/>
      <c r="X24" s="90"/>
      <c r="Y24" s="183"/>
      <c r="Z24" s="184"/>
      <c r="AA24" s="90"/>
      <c r="AB24" s="183"/>
      <c r="AC24" s="184"/>
      <c r="AD24" s="90"/>
      <c r="AE24" s="183"/>
      <c r="AF24" s="184"/>
      <c r="AG24" s="90"/>
      <c r="AH24" s="183"/>
      <c r="AI24" s="184"/>
      <c r="AJ24" s="90"/>
      <c r="AK24" s="183"/>
      <c r="AL24" s="184"/>
      <c r="AM24" s="90"/>
      <c r="AN24" s="183"/>
      <c r="AO24" s="184"/>
      <c r="AP24" s="90"/>
      <c r="AQ24" s="183"/>
      <c r="AR24" s="184"/>
      <c r="AS24" s="90"/>
      <c r="AT24" s="90"/>
      <c r="AU24" s="162" t="s">
        <v>68</v>
      </c>
    </row>
    <row r="25" spans="1:47" s="23" customFormat="1" ht="86.25" customHeight="1">
      <c r="A25" s="113" t="s">
        <v>69</v>
      </c>
      <c r="B25" s="107" t="s">
        <v>56</v>
      </c>
      <c r="C25" s="107" t="s">
        <v>56</v>
      </c>
      <c r="D25" s="107" t="s">
        <v>171</v>
      </c>
      <c r="E25" s="107" t="s">
        <v>56</v>
      </c>
      <c r="F25" s="115" t="s">
        <v>70</v>
      </c>
      <c r="G25" s="92" t="s">
        <v>56</v>
      </c>
      <c r="H25" s="92" t="s">
        <v>56</v>
      </c>
      <c r="I25" s="107"/>
      <c r="J25" s="92" t="s">
        <v>56</v>
      </c>
      <c r="K25" s="92" t="s">
        <v>56</v>
      </c>
      <c r="L25" s="107"/>
      <c r="M25" s="116">
        <v>1</v>
      </c>
      <c r="N25" s="117">
        <v>1</v>
      </c>
      <c r="O25" s="115"/>
      <c r="P25" s="92" t="s">
        <v>56</v>
      </c>
      <c r="Q25" s="92" t="s">
        <v>56</v>
      </c>
      <c r="R25" s="107"/>
      <c r="S25" s="118">
        <v>1</v>
      </c>
      <c r="T25" s="117"/>
      <c r="U25" s="115"/>
      <c r="V25" s="92" t="s">
        <v>56</v>
      </c>
      <c r="W25" s="92" t="s">
        <v>56</v>
      </c>
      <c r="X25" s="107"/>
      <c r="Y25" s="92" t="s">
        <v>56</v>
      </c>
      <c r="Z25" s="92" t="s">
        <v>56</v>
      </c>
      <c r="AA25" s="107"/>
      <c r="AB25" s="116">
        <v>1</v>
      </c>
      <c r="AC25" s="117"/>
      <c r="AD25" s="119"/>
      <c r="AE25" s="92" t="s">
        <v>56</v>
      </c>
      <c r="AF25" s="92" t="s">
        <v>56</v>
      </c>
      <c r="AG25" s="107"/>
      <c r="AH25" s="92" t="s">
        <v>56</v>
      </c>
      <c r="AI25" s="92" t="s">
        <v>56</v>
      </c>
      <c r="AJ25" s="107"/>
      <c r="AK25" s="116">
        <v>1</v>
      </c>
      <c r="AL25" s="117"/>
      <c r="AM25" s="115"/>
      <c r="AN25" s="92" t="s">
        <v>56</v>
      </c>
      <c r="AO25" s="92" t="s">
        <v>56</v>
      </c>
      <c r="AP25" s="107"/>
      <c r="AQ25" s="120">
        <f>+AK25+AB25+S25+M25</f>
        <v>4</v>
      </c>
      <c r="AR25" s="106">
        <f>AL25+AC25+T25+N25</f>
        <v>1</v>
      </c>
      <c r="AS25" s="121"/>
      <c r="AT25" s="107"/>
      <c r="AU25" s="114" t="s">
        <v>71</v>
      </c>
    </row>
    <row r="26" spans="1:47" s="23" customFormat="1" ht="63.75">
      <c r="A26" s="113" t="s">
        <v>72</v>
      </c>
      <c r="B26" s="107" t="s">
        <v>56</v>
      </c>
      <c r="C26" s="107" t="s">
        <v>56</v>
      </c>
      <c r="D26" s="90" t="s">
        <v>170</v>
      </c>
      <c r="E26" s="107" t="s">
        <v>56</v>
      </c>
      <c r="F26" s="115" t="s">
        <v>73</v>
      </c>
      <c r="G26" s="122" t="s">
        <v>56</v>
      </c>
      <c r="H26" s="122" t="s">
        <v>56</v>
      </c>
      <c r="I26" s="122"/>
      <c r="J26" s="123">
        <v>2</v>
      </c>
      <c r="K26" s="124">
        <v>2</v>
      </c>
      <c r="L26" s="115"/>
      <c r="M26" s="92" t="s">
        <v>56</v>
      </c>
      <c r="N26" s="92" t="s">
        <v>56</v>
      </c>
      <c r="O26" s="92"/>
      <c r="P26" s="122" t="s">
        <v>56</v>
      </c>
      <c r="Q26" s="92" t="s">
        <v>56</v>
      </c>
      <c r="R26" s="92"/>
      <c r="S26" s="92" t="s">
        <v>56</v>
      </c>
      <c r="T26" s="92" t="s">
        <v>56</v>
      </c>
      <c r="U26" s="92"/>
      <c r="V26" s="92" t="s">
        <v>56</v>
      </c>
      <c r="W26" s="92" t="s">
        <v>56</v>
      </c>
      <c r="X26" s="92"/>
      <c r="Y26" s="92" t="s">
        <v>56</v>
      </c>
      <c r="Z26" s="92" t="s">
        <v>56</v>
      </c>
      <c r="AA26" s="92"/>
      <c r="AB26" s="92" t="s">
        <v>56</v>
      </c>
      <c r="AC26" s="92" t="s">
        <v>56</v>
      </c>
      <c r="AD26" s="92"/>
      <c r="AE26" s="92" t="s">
        <v>56</v>
      </c>
      <c r="AF26" s="92" t="s">
        <v>56</v>
      </c>
      <c r="AG26" s="92"/>
      <c r="AH26" s="92" t="s">
        <v>56</v>
      </c>
      <c r="AI26" s="92" t="s">
        <v>56</v>
      </c>
      <c r="AJ26" s="92"/>
      <c r="AK26" s="92" t="s">
        <v>56</v>
      </c>
      <c r="AL26" s="92" t="s">
        <v>56</v>
      </c>
      <c r="AM26" s="92"/>
      <c r="AN26" s="92" t="s">
        <v>56</v>
      </c>
      <c r="AO26" s="92" t="s">
        <v>56</v>
      </c>
      <c r="AP26" s="92"/>
      <c r="AQ26" s="120">
        <f>+J26</f>
        <v>2</v>
      </c>
      <c r="AR26" s="96">
        <f>+K26</f>
        <v>2</v>
      </c>
      <c r="AS26" s="121"/>
      <c r="AT26" s="90"/>
      <c r="AU26" s="114" t="s">
        <v>74</v>
      </c>
    </row>
    <row r="27" spans="1:47" s="23" customFormat="1" ht="91.5" customHeight="1">
      <c r="A27" s="113" t="s">
        <v>75</v>
      </c>
      <c r="B27" s="107" t="s">
        <v>56</v>
      </c>
      <c r="C27" s="107" t="s">
        <v>56</v>
      </c>
      <c r="D27" s="107" t="s">
        <v>76</v>
      </c>
      <c r="E27" s="107" t="s">
        <v>56</v>
      </c>
      <c r="F27" s="125" t="s">
        <v>77</v>
      </c>
      <c r="G27" s="126" t="s">
        <v>56</v>
      </c>
      <c r="H27" s="126" t="s">
        <v>56</v>
      </c>
      <c r="I27" s="127"/>
      <c r="J27" s="93">
        <v>2</v>
      </c>
      <c r="K27" s="94">
        <v>2</v>
      </c>
      <c r="L27" s="125"/>
      <c r="M27" s="92" t="s">
        <v>56</v>
      </c>
      <c r="N27" s="92" t="s">
        <v>56</v>
      </c>
      <c r="O27" s="107"/>
      <c r="P27" s="92" t="s">
        <v>56</v>
      </c>
      <c r="Q27" s="92" t="s">
        <v>56</v>
      </c>
      <c r="R27" s="107"/>
      <c r="S27" s="92" t="s">
        <v>56</v>
      </c>
      <c r="T27" s="92" t="s">
        <v>56</v>
      </c>
      <c r="U27" s="107"/>
      <c r="V27" s="92" t="s">
        <v>56</v>
      </c>
      <c r="W27" s="92" t="s">
        <v>56</v>
      </c>
      <c r="X27" s="107"/>
      <c r="Y27" s="92" t="s">
        <v>56</v>
      </c>
      <c r="Z27" s="92" t="s">
        <v>56</v>
      </c>
      <c r="AA27" s="107"/>
      <c r="AB27" s="118">
        <v>2</v>
      </c>
      <c r="AC27" s="128"/>
      <c r="AD27" s="125"/>
      <c r="AE27" s="92" t="s">
        <v>56</v>
      </c>
      <c r="AF27" s="92" t="s">
        <v>56</v>
      </c>
      <c r="AG27" s="107"/>
      <c r="AH27" s="92" t="s">
        <v>56</v>
      </c>
      <c r="AI27" s="92" t="s">
        <v>56</v>
      </c>
      <c r="AJ27" s="107"/>
      <c r="AK27" s="92" t="s">
        <v>56</v>
      </c>
      <c r="AL27" s="92" t="s">
        <v>56</v>
      </c>
      <c r="AM27" s="107"/>
      <c r="AN27" s="92" t="s">
        <v>56</v>
      </c>
      <c r="AO27" s="92" t="s">
        <v>56</v>
      </c>
      <c r="AP27" s="107"/>
      <c r="AQ27" s="95">
        <f>J27+AB27</f>
        <v>4</v>
      </c>
      <c r="AR27" s="106">
        <f>K27+AC27</f>
        <v>2</v>
      </c>
      <c r="AS27" s="121"/>
      <c r="AT27" s="129"/>
      <c r="AU27" s="114" t="s">
        <v>78</v>
      </c>
    </row>
    <row r="28" spans="1:47" s="99" customFormat="1" ht="76.5" customHeight="1">
      <c r="A28" s="113" t="s">
        <v>79</v>
      </c>
      <c r="B28" s="107" t="s">
        <v>56</v>
      </c>
      <c r="C28" s="107" t="s">
        <v>56</v>
      </c>
      <c r="D28" s="107" t="s">
        <v>80</v>
      </c>
      <c r="E28" s="107" t="s">
        <v>56</v>
      </c>
      <c r="F28" s="125" t="s">
        <v>81</v>
      </c>
      <c r="G28" s="93">
        <v>2</v>
      </c>
      <c r="H28" s="94">
        <v>2</v>
      </c>
      <c r="I28" s="127"/>
      <c r="J28" s="93">
        <v>2</v>
      </c>
      <c r="K28" s="94">
        <v>2</v>
      </c>
      <c r="L28" s="127"/>
      <c r="M28" s="93">
        <v>2</v>
      </c>
      <c r="N28" s="94">
        <v>2</v>
      </c>
      <c r="O28" s="127"/>
      <c r="P28" s="93">
        <v>2</v>
      </c>
      <c r="Q28" s="94">
        <v>2</v>
      </c>
      <c r="R28" s="127"/>
      <c r="S28" s="93">
        <v>2</v>
      </c>
      <c r="T28" s="94"/>
      <c r="U28" s="127"/>
      <c r="V28" s="93">
        <v>2</v>
      </c>
      <c r="W28" s="94"/>
      <c r="X28" s="127"/>
      <c r="Y28" s="93">
        <v>2</v>
      </c>
      <c r="Z28" s="94"/>
      <c r="AA28" s="127"/>
      <c r="AB28" s="93">
        <v>2</v>
      </c>
      <c r="AC28" s="94"/>
      <c r="AD28" s="127"/>
      <c r="AE28" s="93">
        <v>2</v>
      </c>
      <c r="AF28" s="94"/>
      <c r="AG28" s="127"/>
      <c r="AH28" s="93">
        <v>2</v>
      </c>
      <c r="AI28" s="94"/>
      <c r="AJ28" s="127"/>
      <c r="AK28" s="93">
        <v>2</v>
      </c>
      <c r="AL28" s="94"/>
      <c r="AM28" s="127"/>
      <c r="AN28" s="93">
        <v>2</v>
      </c>
      <c r="AO28" s="94"/>
      <c r="AP28" s="127"/>
      <c r="AQ28" s="95">
        <f>+G28+J28+M28+P28+S28+V28+Y28+AB28+AE28+AH28+AK28+AN28</f>
        <v>24</v>
      </c>
      <c r="AR28" s="106">
        <f>H28+K28+N28+Q28+T28+W28+Z28+AC28+AF28+AI28+AL28+AO28</f>
        <v>8</v>
      </c>
      <c r="AS28" s="97"/>
      <c r="AT28" s="129"/>
      <c r="AU28" s="114" t="s">
        <v>78</v>
      </c>
    </row>
    <row r="29" spans="1:47" s="23" customFormat="1" ht="69.75" customHeight="1">
      <c r="A29" s="113" t="s">
        <v>82</v>
      </c>
      <c r="B29" s="107" t="s">
        <v>28</v>
      </c>
      <c r="C29" s="107" t="s">
        <v>28</v>
      </c>
      <c r="D29" s="107" t="s">
        <v>28</v>
      </c>
      <c r="E29" s="107" t="s">
        <v>28</v>
      </c>
      <c r="F29" s="115" t="s">
        <v>83</v>
      </c>
      <c r="G29" s="92" t="s">
        <v>56</v>
      </c>
      <c r="H29" s="92" t="s">
        <v>56</v>
      </c>
      <c r="I29" s="107"/>
      <c r="J29" s="92" t="s">
        <v>56</v>
      </c>
      <c r="K29" s="92" t="s">
        <v>56</v>
      </c>
      <c r="L29" s="107"/>
      <c r="M29" s="123">
        <v>2</v>
      </c>
      <c r="N29" s="124">
        <v>2</v>
      </c>
      <c r="O29" s="115"/>
      <c r="P29" s="92" t="s">
        <v>56</v>
      </c>
      <c r="Q29" s="92" t="s">
        <v>56</v>
      </c>
      <c r="R29" s="107"/>
      <c r="S29" s="107" t="s">
        <v>56</v>
      </c>
      <c r="T29" s="107" t="s">
        <v>56</v>
      </c>
      <c r="U29" s="107"/>
      <c r="V29" s="92" t="s">
        <v>56</v>
      </c>
      <c r="W29" s="92" t="s">
        <v>56</v>
      </c>
      <c r="X29" s="107"/>
      <c r="Y29" s="92" t="s">
        <v>56</v>
      </c>
      <c r="Z29" s="92" t="s">
        <v>56</v>
      </c>
      <c r="AA29" s="107"/>
      <c r="AB29" s="92" t="s">
        <v>56</v>
      </c>
      <c r="AC29" s="92" t="s">
        <v>56</v>
      </c>
      <c r="AD29" s="107"/>
      <c r="AE29" s="92" t="s">
        <v>56</v>
      </c>
      <c r="AF29" s="92" t="s">
        <v>56</v>
      </c>
      <c r="AG29" s="107"/>
      <c r="AH29" s="92" t="s">
        <v>56</v>
      </c>
      <c r="AI29" s="92" t="s">
        <v>56</v>
      </c>
      <c r="AJ29" s="107"/>
      <c r="AK29" s="92" t="s">
        <v>56</v>
      </c>
      <c r="AL29" s="92" t="s">
        <v>56</v>
      </c>
      <c r="AM29" s="107"/>
      <c r="AN29" s="92" t="s">
        <v>56</v>
      </c>
      <c r="AO29" s="92" t="s">
        <v>56</v>
      </c>
      <c r="AP29" s="107"/>
      <c r="AQ29" s="95">
        <f>M29</f>
        <v>2</v>
      </c>
      <c r="AR29" s="106">
        <f>N29</f>
        <v>2</v>
      </c>
      <c r="AS29" s="121"/>
      <c r="AT29" s="129"/>
      <c r="AU29" s="114" t="s">
        <v>84</v>
      </c>
    </row>
    <row r="30" spans="1:47" s="141" customFormat="1" ht="66.75" customHeight="1">
      <c r="A30" s="130" t="s">
        <v>85</v>
      </c>
      <c r="B30" s="131" t="s">
        <v>28</v>
      </c>
      <c r="C30" s="131" t="s">
        <v>28</v>
      </c>
      <c r="D30" s="131" t="s">
        <v>28</v>
      </c>
      <c r="E30" s="131" t="s">
        <v>28</v>
      </c>
      <c r="F30" s="132" t="s">
        <v>86</v>
      </c>
      <c r="G30" s="133">
        <v>2</v>
      </c>
      <c r="H30" s="134">
        <v>2</v>
      </c>
      <c r="I30" s="132"/>
      <c r="J30" s="135" t="s">
        <v>56</v>
      </c>
      <c r="K30" s="135" t="s">
        <v>56</v>
      </c>
      <c r="L30" s="131"/>
      <c r="M30" s="135" t="s">
        <v>56</v>
      </c>
      <c r="N30" s="135" t="s">
        <v>56</v>
      </c>
      <c r="O30" s="131"/>
      <c r="P30" s="135" t="s">
        <v>56</v>
      </c>
      <c r="Q30" s="135" t="s">
        <v>56</v>
      </c>
      <c r="R30" s="131"/>
      <c r="S30" s="131" t="s">
        <v>56</v>
      </c>
      <c r="T30" s="131" t="s">
        <v>56</v>
      </c>
      <c r="U30" s="131"/>
      <c r="V30" s="135" t="s">
        <v>56</v>
      </c>
      <c r="W30" s="135" t="s">
        <v>56</v>
      </c>
      <c r="X30" s="131"/>
      <c r="Y30" s="133">
        <v>2</v>
      </c>
      <c r="Z30" s="134"/>
      <c r="AA30" s="132"/>
      <c r="AB30" s="135" t="s">
        <v>56</v>
      </c>
      <c r="AC30" s="135" t="s">
        <v>56</v>
      </c>
      <c r="AD30" s="131"/>
      <c r="AE30" s="135" t="s">
        <v>56</v>
      </c>
      <c r="AF30" s="135" t="s">
        <v>56</v>
      </c>
      <c r="AG30" s="131"/>
      <c r="AH30" s="135" t="s">
        <v>56</v>
      </c>
      <c r="AI30" s="135" t="s">
        <v>56</v>
      </c>
      <c r="AJ30" s="131"/>
      <c r="AK30" s="135" t="s">
        <v>56</v>
      </c>
      <c r="AL30" s="135" t="s">
        <v>56</v>
      </c>
      <c r="AM30" s="131"/>
      <c r="AN30" s="135" t="s">
        <v>56</v>
      </c>
      <c r="AO30" s="135" t="s">
        <v>56</v>
      </c>
      <c r="AP30" s="131"/>
      <c r="AQ30" s="136">
        <f>G30+Y30</f>
        <v>4</v>
      </c>
      <c r="AR30" s="137">
        <f>H30+Z30</f>
        <v>2</v>
      </c>
      <c r="AS30" s="138"/>
      <c r="AT30" s="139"/>
      <c r="AU30" s="140" t="s">
        <v>84</v>
      </c>
    </row>
    <row r="31" spans="1:47" s="23" customFormat="1" ht="74.25" customHeight="1">
      <c r="A31" s="113" t="s">
        <v>87</v>
      </c>
      <c r="B31" s="107" t="s">
        <v>28</v>
      </c>
      <c r="C31" s="107" t="s">
        <v>28</v>
      </c>
      <c r="D31" s="107" t="s">
        <v>28</v>
      </c>
      <c r="E31" s="107" t="s">
        <v>28</v>
      </c>
      <c r="F31" s="115" t="s">
        <v>88</v>
      </c>
      <c r="G31" s="116">
        <v>16</v>
      </c>
      <c r="H31" s="117">
        <v>16</v>
      </c>
      <c r="I31" s="115"/>
      <c r="J31" s="92" t="s">
        <v>56</v>
      </c>
      <c r="K31" s="92" t="s">
        <v>56</v>
      </c>
      <c r="L31" s="107"/>
      <c r="M31" s="92" t="s">
        <v>56</v>
      </c>
      <c r="N31" s="92" t="s">
        <v>56</v>
      </c>
      <c r="O31" s="107"/>
      <c r="P31" s="92" t="s">
        <v>56</v>
      </c>
      <c r="Q31" s="92" t="s">
        <v>56</v>
      </c>
      <c r="R31" s="107"/>
      <c r="S31" s="92" t="s">
        <v>56</v>
      </c>
      <c r="T31" s="92" t="s">
        <v>56</v>
      </c>
      <c r="U31" s="107"/>
      <c r="V31" s="92" t="s">
        <v>56</v>
      </c>
      <c r="W31" s="92" t="s">
        <v>56</v>
      </c>
      <c r="X31" s="107"/>
      <c r="Y31" s="92" t="s">
        <v>56</v>
      </c>
      <c r="Z31" s="92" t="s">
        <v>56</v>
      </c>
      <c r="AA31" s="107"/>
      <c r="AB31" s="92" t="s">
        <v>56</v>
      </c>
      <c r="AC31" s="92" t="s">
        <v>56</v>
      </c>
      <c r="AD31" s="107"/>
      <c r="AE31" s="92" t="s">
        <v>56</v>
      </c>
      <c r="AF31" s="92" t="s">
        <v>56</v>
      </c>
      <c r="AG31" s="107"/>
      <c r="AH31" s="92" t="s">
        <v>56</v>
      </c>
      <c r="AI31" s="92" t="s">
        <v>56</v>
      </c>
      <c r="AJ31" s="107"/>
      <c r="AK31" s="92" t="s">
        <v>56</v>
      </c>
      <c r="AL31" s="92" t="s">
        <v>56</v>
      </c>
      <c r="AM31" s="107"/>
      <c r="AN31" s="92" t="s">
        <v>56</v>
      </c>
      <c r="AO31" s="92" t="s">
        <v>56</v>
      </c>
      <c r="AP31" s="107"/>
      <c r="AQ31" s="95">
        <f>G31</f>
        <v>16</v>
      </c>
      <c r="AR31" s="106">
        <f>H31</f>
        <v>16</v>
      </c>
      <c r="AS31" s="121"/>
      <c r="AT31" s="107"/>
      <c r="AU31" s="114" t="s">
        <v>89</v>
      </c>
    </row>
    <row r="32" spans="1:47" s="23" customFormat="1" ht="109.5" customHeight="1">
      <c r="A32" s="113" t="s">
        <v>90</v>
      </c>
      <c r="B32" s="107" t="s">
        <v>28</v>
      </c>
      <c r="C32" s="107" t="s">
        <v>28</v>
      </c>
      <c r="D32" s="107" t="s">
        <v>28</v>
      </c>
      <c r="E32" s="107" t="s">
        <v>28</v>
      </c>
      <c r="F32" s="115" t="s">
        <v>91</v>
      </c>
      <c r="G32" s="142" t="s">
        <v>56</v>
      </c>
      <c r="H32" s="92" t="s">
        <v>56</v>
      </c>
      <c r="I32" s="107"/>
      <c r="J32" s="92" t="s">
        <v>56</v>
      </c>
      <c r="K32" s="92" t="s">
        <v>56</v>
      </c>
      <c r="L32" s="115"/>
      <c r="M32" s="116">
        <v>1</v>
      </c>
      <c r="N32" s="124">
        <v>1</v>
      </c>
      <c r="O32" s="107"/>
      <c r="P32" s="92" t="s">
        <v>56</v>
      </c>
      <c r="Q32" s="92" t="s">
        <v>56</v>
      </c>
      <c r="R32" s="107"/>
      <c r="S32" s="92" t="s">
        <v>56</v>
      </c>
      <c r="T32" s="92" t="s">
        <v>56</v>
      </c>
      <c r="U32" s="107"/>
      <c r="V32" s="92" t="s">
        <v>56</v>
      </c>
      <c r="W32" s="92" t="s">
        <v>56</v>
      </c>
      <c r="X32" s="107"/>
      <c r="Y32" s="92" t="s">
        <v>56</v>
      </c>
      <c r="Z32" s="92" t="s">
        <v>56</v>
      </c>
      <c r="AA32" s="107"/>
      <c r="AB32" s="92" t="s">
        <v>56</v>
      </c>
      <c r="AC32" s="92" t="s">
        <v>56</v>
      </c>
      <c r="AD32" s="107"/>
      <c r="AE32" s="92" t="s">
        <v>56</v>
      </c>
      <c r="AF32" s="92" t="s">
        <v>56</v>
      </c>
      <c r="AG32" s="107"/>
      <c r="AH32" s="92" t="s">
        <v>56</v>
      </c>
      <c r="AI32" s="92" t="s">
        <v>56</v>
      </c>
      <c r="AJ32" s="107"/>
      <c r="AK32" s="92" t="s">
        <v>56</v>
      </c>
      <c r="AL32" s="92" t="s">
        <v>56</v>
      </c>
      <c r="AM32" s="107"/>
      <c r="AN32" s="92" t="s">
        <v>56</v>
      </c>
      <c r="AO32" s="92" t="s">
        <v>56</v>
      </c>
      <c r="AP32" s="107"/>
      <c r="AQ32" s="95">
        <f>+M32</f>
        <v>1</v>
      </c>
      <c r="AR32" s="106">
        <f>+N32</f>
        <v>1</v>
      </c>
      <c r="AS32" s="121"/>
      <c r="AT32" s="107"/>
      <c r="AU32" s="114" t="s">
        <v>92</v>
      </c>
    </row>
    <row r="33" spans="1:47" s="23" customFormat="1" ht="119.25" customHeight="1">
      <c r="A33" s="113" t="s">
        <v>93</v>
      </c>
      <c r="B33" s="107" t="s">
        <v>28</v>
      </c>
      <c r="C33" s="107" t="s">
        <v>28</v>
      </c>
      <c r="D33" s="107" t="s">
        <v>28</v>
      </c>
      <c r="E33" s="107" t="s">
        <v>28</v>
      </c>
      <c r="F33" s="115" t="s">
        <v>94</v>
      </c>
      <c r="G33" s="116">
        <v>1</v>
      </c>
      <c r="H33" s="117">
        <v>1</v>
      </c>
      <c r="I33" s="115"/>
      <c r="J33" s="92" t="s">
        <v>56</v>
      </c>
      <c r="K33" s="92" t="s">
        <v>56</v>
      </c>
      <c r="L33" s="107"/>
      <c r="M33" s="107" t="s">
        <v>56</v>
      </c>
      <c r="N33" s="107" t="s">
        <v>56</v>
      </c>
      <c r="O33" s="107"/>
      <c r="P33" s="92" t="s">
        <v>56</v>
      </c>
      <c r="Q33" s="92" t="s">
        <v>56</v>
      </c>
      <c r="R33" s="107"/>
      <c r="S33" s="92" t="s">
        <v>56</v>
      </c>
      <c r="T33" s="92" t="s">
        <v>56</v>
      </c>
      <c r="U33" s="107"/>
      <c r="V33" s="92" t="s">
        <v>56</v>
      </c>
      <c r="W33" s="92" t="s">
        <v>56</v>
      </c>
      <c r="X33" s="107" t="s">
        <v>56</v>
      </c>
      <c r="Y33" s="118">
        <v>1</v>
      </c>
      <c r="Z33" s="128"/>
      <c r="AA33" s="115"/>
      <c r="AB33" s="92" t="s">
        <v>56</v>
      </c>
      <c r="AC33" s="92" t="s">
        <v>56</v>
      </c>
      <c r="AD33" s="107"/>
      <c r="AE33" s="92" t="s">
        <v>56</v>
      </c>
      <c r="AF33" s="92" t="s">
        <v>56</v>
      </c>
      <c r="AG33" s="107"/>
      <c r="AH33" s="92" t="s">
        <v>56</v>
      </c>
      <c r="AI33" s="92" t="s">
        <v>56</v>
      </c>
      <c r="AJ33" s="107"/>
      <c r="AK33" s="92" t="s">
        <v>56</v>
      </c>
      <c r="AL33" s="92" t="s">
        <v>56</v>
      </c>
      <c r="AM33" s="107"/>
      <c r="AN33" s="92" t="s">
        <v>56</v>
      </c>
      <c r="AO33" s="92" t="s">
        <v>56</v>
      </c>
      <c r="AP33" s="107"/>
      <c r="AQ33" s="95">
        <f>+G33+Y33</f>
        <v>2</v>
      </c>
      <c r="AR33" s="106">
        <f>+H33+Z33</f>
        <v>1</v>
      </c>
      <c r="AS33" s="121"/>
      <c r="AT33" s="107"/>
      <c r="AU33" s="114" t="s">
        <v>95</v>
      </c>
    </row>
    <row r="34" spans="1:47" s="23" customFormat="1" ht="159.75" customHeight="1">
      <c r="A34" s="113" t="s">
        <v>96</v>
      </c>
      <c r="B34" s="107" t="s">
        <v>172</v>
      </c>
      <c r="C34" s="107" t="s">
        <v>56</v>
      </c>
      <c r="D34" s="107">
        <v>0</v>
      </c>
      <c r="E34" s="107" t="s">
        <v>56</v>
      </c>
      <c r="F34" s="115" t="s">
        <v>97</v>
      </c>
      <c r="G34" s="92" t="s">
        <v>56</v>
      </c>
      <c r="H34" s="92" t="s">
        <v>56</v>
      </c>
      <c r="I34" s="107"/>
      <c r="J34" s="92" t="s">
        <v>56</v>
      </c>
      <c r="K34" s="92" t="s">
        <v>56</v>
      </c>
      <c r="L34" s="107"/>
      <c r="M34" s="116">
        <v>1</v>
      </c>
      <c r="N34" s="117">
        <v>1</v>
      </c>
      <c r="O34" s="115"/>
      <c r="P34" s="92" t="s">
        <v>56</v>
      </c>
      <c r="Q34" s="92" t="s">
        <v>56</v>
      </c>
      <c r="R34" s="107"/>
      <c r="S34" s="92" t="s">
        <v>56</v>
      </c>
      <c r="T34" s="92" t="s">
        <v>56</v>
      </c>
      <c r="U34" s="107"/>
      <c r="V34" s="92" t="s">
        <v>56</v>
      </c>
      <c r="W34" s="92" t="s">
        <v>56</v>
      </c>
      <c r="X34" s="107"/>
      <c r="Y34" s="92" t="s">
        <v>56</v>
      </c>
      <c r="Z34" s="92" t="s">
        <v>56</v>
      </c>
      <c r="AA34" s="107"/>
      <c r="AB34" s="92" t="s">
        <v>56</v>
      </c>
      <c r="AC34" s="92" t="s">
        <v>56</v>
      </c>
      <c r="AD34" s="107"/>
      <c r="AE34" s="92" t="s">
        <v>56</v>
      </c>
      <c r="AF34" s="92" t="s">
        <v>56</v>
      </c>
      <c r="AG34" s="107"/>
      <c r="AH34" s="92" t="s">
        <v>56</v>
      </c>
      <c r="AI34" s="92" t="s">
        <v>56</v>
      </c>
      <c r="AJ34" s="107"/>
      <c r="AK34" s="92" t="s">
        <v>56</v>
      </c>
      <c r="AL34" s="92" t="s">
        <v>56</v>
      </c>
      <c r="AM34" s="107"/>
      <c r="AN34" s="92" t="s">
        <v>56</v>
      </c>
      <c r="AO34" s="92" t="s">
        <v>56</v>
      </c>
      <c r="AP34" s="107"/>
      <c r="AQ34" s="95">
        <f>M34</f>
        <v>1</v>
      </c>
      <c r="AR34" s="106">
        <f>N34</f>
        <v>1</v>
      </c>
      <c r="AS34" s="121"/>
      <c r="AT34" s="107"/>
      <c r="AU34" s="108" t="s">
        <v>98</v>
      </c>
    </row>
    <row r="35" spans="1:47" s="23" customFormat="1" ht="145.5" customHeight="1">
      <c r="A35" s="113" t="s">
        <v>99</v>
      </c>
      <c r="B35" s="107" t="s">
        <v>56</v>
      </c>
      <c r="C35" s="107" t="s">
        <v>56</v>
      </c>
      <c r="D35" s="107" t="s">
        <v>100</v>
      </c>
      <c r="E35" s="107" t="s">
        <v>56</v>
      </c>
      <c r="F35" s="125" t="s">
        <v>101</v>
      </c>
      <c r="G35" s="92" t="s">
        <v>56</v>
      </c>
      <c r="H35" s="92" t="s">
        <v>56</v>
      </c>
      <c r="I35" s="107"/>
      <c r="J35" s="116">
        <v>1</v>
      </c>
      <c r="K35" s="117">
        <v>1</v>
      </c>
      <c r="L35" s="115"/>
      <c r="M35" s="92" t="s">
        <v>56</v>
      </c>
      <c r="N35" s="92" t="s">
        <v>56</v>
      </c>
      <c r="O35" s="107"/>
      <c r="P35" s="92" t="s">
        <v>56</v>
      </c>
      <c r="Q35" s="92" t="s">
        <v>56</v>
      </c>
      <c r="R35" s="107"/>
      <c r="S35" s="118">
        <v>1</v>
      </c>
      <c r="T35" s="117"/>
      <c r="U35" s="115"/>
      <c r="V35" s="92" t="s">
        <v>56</v>
      </c>
      <c r="W35" s="92" t="s">
        <v>56</v>
      </c>
      <c r="X35" s="107"/>
      <c r="Y35" s="92" t="s">
        <v>56</v>
      </c>
      <c r="Z35" s="92" t="s">
        <v>56</v>
      </c>
      <c r="AA35" s="107"/>
      <c r="AB35" s="116">
        <v>1</v>
      </c>
      <c r="AC35" s="117"/>
      <c r="AD35" s="115"/>
      <c r="AE35" s="92" t="s">
        <v>56</v>
      </c>
      <c r="AF35" s="92" t="s">
        <v>56</v>
      </c>
      <c r="AG35" s="107"/>
      <c r="AH35" s="92" t="s">
        <v>56</v>
      </c>
      <c r="AI35" s="92" t="s">
        <v>56</v>
      </c>
      <c r="AJ35" s="107"/>
      <c r="AK35" s="116">
        <v>1</v>
      </c>
      <c r="AL35" s="117"/>
      <c r="AM35" s="115"/>
      <c r="AN35" s="92" t="s">
        <v>56</v>
      </c>
      <c r="AO35" s="92" t="s">
        <v>56</v>
      </c>
      <c r="AP35" s="107"/>
      <c r="AQ35" s="95">
        <f>J35+S35+AB35+AK35</f>
        <v>4</v>
      </c>
      <c r="AR35" s="106">
        <f>K35+T35+AC35+AL35</f>
        <v>1</v>
      </c>
      <c r="AS35" s="121"/>
      <c r="AT35" s="129"/>
      <c r="AU35" s="114" t="s">
        <v>102</v>
      </c>
    </row>
    <row r="36" spans="1:47" s="23" customFormat="1" ht="146.25" customHeight="1">
      <c r="A36" s="113" t="s">
        <v>103</v>
      </c>
      <c r="B36" s="107" t="s">
        <v>28</v>
      </c>
      <c r="C36" s="107" t="s">
        <v>28</v>
      </c>
      <c r="D36" s="107" t="s">
        <v>28</v>
      </c>
      <c r="E36" s="107" t="s">
        <v>28</v>
      </c>
      <c r="F36" s="115" t="s">
        <v>104</v>
      </c>
      <c r="G36" s="116">
        <v>1</v>
      </c>
      <c r="H36" s="117">
        <v>1</v>
      </c>
      <c r="I36" s="115"/>
      <c r="J36" s="92" t="s">
        <v>56</v>
      </c>
      <c r="K36" s="92" t="s">
        <v>56</v>
      </c>
      <c r="L36" s="107"/>
      <c r="M36" s="92" t="s">
        <v>56</v>
      </c>
      <c r="N36" s="92" t="s">
        <v>56</v>
      </c>
      <c r="O36" s="107"/>
      <c r="P36" s="92" t="s">
        <v>56</v>
      </c>
      <c r="Q36" s="92" t="s">
        <v>56</v>
      </c>
      <c r="R36" s="143"/>
      <c r="S36" s="144">
        <v>1</v>
      </c>
      <c r="T36" s="117"/>
      <c r="U36" s="115"/>
      <c r="V36" s="92" t="s">
        <v>56</v>
      </c>
      <c r="W36" s="92" t="s">
        <v>56</v>
      </c>
      <c r="X36" s="107"/>
      <c r="Y36" s="92" t="s">
        <v>56</v>
      </c>
      <c r="Z36" s="92" t="s">
        <v>56</v>
      </c>
      <c r="AA36" s="107"/>
      <c r="AB36" s="92" t="s">
        <v>56</v>
      </c>
      <c r="AC36" s="92" t="s">
        <v>56</v>
      </c>
      <c r="AD36" s="107"/>
      <c r="AE36" s="116">
        <v>1</v>
      </c>
      <c r="AF36" s="117"/>
      <c r="AG36" s="115"/>
      <c r="AH36" s="92" t="s">
        <v>56</v>
      </c>
      <c r="AI36" s="92" t="s">
        <v>56</v>
      </c>
      <c r="AJ36" s="107"/>
      <c r="AK36" s="92" t="s">
        <v>56</v>
      </c>
      <c r="AL36" s="92" t="s">
        <v>56</v>
      </c>
      <c r="AM36" s="107"/>
      <c r="AN36" s="92" t="s">
        <v>56</v>
      </c>
      <c r="AO36" s="92" t="s">
        <v>56</v>
      </c>
      <c r="AP36" s="107"/>
      <c r="AQ36" s="95">
        <f>G36+S36+AE36</f>
        <v>3</v>
      </c>
      <c r="AR36" s="106">
        <f>H36+T36+AF36</f>
        <v>1</v>
      </c>
      <c r="AS36" s="121"/>
      <c r="AT36" s="129"/>
      <c r="AU36" s="114" t="s">
        <v>105</v>
      </c>
    </row>
    <row r="37" spans="1:47" s="23" customFormat="1" ht="75.75" customHeight="1">
      <c r="A37" s="113" t="s">
        <v>106</v>
      </c>
      <c r="B37" s="107" t="s">
        <v>56</v>
      </c>
      <c r="C37" s="107" t="s">
        <v>173</v>
      </c>
      <c r="D37" s="107" t="s">
        <v>56</v>
      </c>
      <c r="E37" s="107" t="s">
        <v>56</v>
      </c>
      <c r="F37" s="115" t="s">
        <v>107</v>
      </c>
      <c r="G37" s="92" t="s">
        <v>56</v>
      </c>
      <c r="H37" s="92" t="s">
        <v>56</v>
      </c>
      <c r="I37" s="131"/>
      <c r="J37" s="92" t="s">
        <v>56</v>
      </c>
      <c r="K37" s="92" t="s">
        <v>56</v>
      </c>
      <c r="L37" s="92"/>
      <c r="M37" s="92" t="s">
        <v>56</v>
      </c>
      <c r="N37" s="92" t="s">
        <v>56</v>
      </c>
      <c r="O37" s="92"/>
      <c r="P37" s="92" t="s">
        <v>56</v>
      </c>
      <c r="Q37" s="92" t="s">
        <v>56</v>
      </c>
      <c r="R37" s="92"/>
      <c r="S37" s="92" t="s">
        <v>56</v>
      </c>
      <c r="T37" s="92" t="s">
        <v>56</v>
      </c>
      <c r="U37" s="92"/>
      <c r="V37" s="116">
        <v>1</v>
      </c>
      <c r="W37" s="117"/>
      <c r="X37" s="92"/>
      <c r="Y37" s="92" t="s">
        <v>56</v>
      </c>
      <c r="Z37" s="92" t="s">
        <v>56</v>
      </c>
      <c r="AA37" s="92"/>
      <c r="AB37" s="92" t="s">
        <v>56</v>
      </c>
      <c r="AC37" s="92" t="s">
        <v>56</v>
      </c>
      <c r="AD37" s="92"/>
      <c r="AE37" s="92" t="s">
        <v>56</v>
      </c>
      <c r="AF37" s="92" t="s">
        <v>56</v>
      </c>
      <c r="AG37" s="92"/>
      <c r="AH37" s="92" t="s">
        <v>56</v>
      </c>
      <c r="AI37" s="92" t="s">
        <v>56</v>
      </c>
      <c r="AJ37" s="92"/>
      <c r="AK37" s="92" t="s">
        <v>56</v>
      </c>
      <c r="AL37" s="92" t="s">
        <v>56</v>
      </c>
      <c r="AM37" s="92"/>
      <c r="AN37" s="116">
        <v>1</v>
      </c>
      <c r="AO37" s="117"/>
      <c r="AP37" s="115"/>
      <c r="AQ37" s="120">
        <f>+V37+AN37</f>
        <v>2</v>
      </c>
      <c r="AR37" s="117">
        <f>+W37+AO37</f>
        <v>0</v>
      </c>
      <c r="AS37" s="121"/>
      <c r="AT37" s="129"/>
      <c r="AU37" s="114" t="s">
        <v>108</v>
      </c>
    </row>
    <row r="38" spans="1:47" s="141" customFormat="1" ht="60" customHeight="1">
      <c r="A38" s="145" t="s">
        <v>109</v>
      </c>
      <c r="B38" s="107" t="s">
        <v>56</v>
      </c>
      <c r="C38" s="107" t="s">
        <v>56</v>
      </c>
      <c r="D38" s="107" t="s">
        <v>110</v>
      </c>
      <c r="E38" s="107" t="s">
        <v>56</v>
      </c>
      <c r="F38" s="115" t="s">
        <v>111</v>
      </c>
      <c r="G38" s="92" t="s">
        <v>56</v>
      </c>
      <c r="H38" s="92" t="s">
        <v>56</v>
      </c>
      <c r="I38" s="107" t="s">
        <v>56</v>
      </c>
      <c r="J38" s="92" t="s">
        <v>56</v>
      </c>
      <c r="K38" s="92" t="s">
        <v>56</v>
      </c>
      <c r="L38" s="107" t="s">
        <v>56</v>
      </c>
      <c r="M38" s="92" t="s">
        <v>56</v>
      </c>
      <c r="N38" s="92" t="s">
        <v>56</v>
      </c>
      <c r="O38" s="107" t="s">
        <v>56</v>
      </c>
      <c r="P38" s="92" t="s">
        <v>56</v>
      </c>
      <c r="Q38" s="92" t="s">
        <v>56</v>
      </c>
      <c r="R38" s="107" t="s">
        <v>56</v>
      </c>
      <c r="S38" s="92" t="s">
        <v>56</v>
      </c>
      <c r="T38" s="92" t="s">
        <v>56</v>
      </c>
      <c r="U38" s="107" t="s">
        <v>56</v>
      </c>
      <c r="V38" s="146" t="s">
        <v>56</v>
      </c>
      <c r="W38" s="146" t="s">
        <v>56</v>
      </c>
      <c r="X38" s="115"/>
      <c r="Y38" s="147">
        <v>1</v>
      </c>
      <c r="Z38" s="148">
        <v>1</v>
      </c>
      <c r="AA38" s="107" t="s">
        <v>56</v>
      </c>
      <c r="AB38" s="92" t="s">
        <v>56</v>
      </c>
      <c r="AC38" s="92" t="s">
        <v>56</v>
      </c>
      <c r="AD38" s="107" t="s">
        <v>56</v>
      </c>
      <c r="AE38" s="92" t="s">
        <v>56</v>
      </c>
      <c r="AF38" s="92" t="s">
        <v>56</v>
      </c>
      <c r="AG38" s="107" t="s">
        <v>56</v>
      </c>
      <c r="AH38" s="92" t="s">
        <v>56</v>
      </c>
      <c r="AI38" s="92" t="s">
        <v>56</v>
      </c>
      <c r="AJ38" s="107" t="s">
        <v>56</v>
      </c>
      <c r="AK38" s="92" t="s">
        <v>56</v>
      </c>
      <c r="AL38" s="92" t="s">
        <v>56</v>
      </c>
      <c r="AM38" s="107" t="s">
        <v>56</v>
      </c>
      <c r="AN38" s="92" t="s">
        <v>56</v>
      </c>
      <c r="AO38" s="92" t="s">
        <v>56</v>
      </c>
      <c r="AP38" s="107" t="s">
        <v>56</v>
      </c>
      <c r="AQ38" s="116" t="str">
        <f>V38</f>
        <v>N/A</v>
      </c>
      <c r="AR38" s="117" t="str">
        <f>W38</f>
        <v>N/A</v>
      </c>
      <c r="AS38" s="149"/>
      <c r="AT38" s="107"/>
      <c r="AU38" s="114" t="s">
        <v>78</v>
      </c>
    </row>
    <row r="39" spans="1:47" s="23" customFormat="1" ht="81" customHeight="1">
      <c r="A39" s="113" t="s">
        <v>112</v>
      </c>
      <c r="B39" s="107" t="s">
        <v>56</v>
      </c>
      <c r="C39" s="107" t="s">
        <v>56</v>
      </c>
      <c r="D39" s="107" t="s">
        <v>170</v>
      </c>
      <c r="E39" s="107" t="s">
        <v>56</v>
      </c>
      <c r="F39" s="115" t="s">
        <v>113</v>
      </c>
      <c r="G39" s="92" t="s">
        <v>56</v>
      </c>
      <c r="H39" s="92" t="s">
        <v>56</v>
      </c>
      <c r="I39" s="107"/>
      <c r="J39" s="92" t="s">
        <v>56</v>
      </c>
      <c r="K39" s="92" t="s">
        <v>56</v>
      </c>
      <c r="L39" s="107"/>
      <c r="M39" s="92" t="s">
        <v>56</v>
      </c>
      <c r="N39" s="92" t="s">
        <v>56</v>
      </c>
      <c r="O39" s="107"/>
      <c r="P39" s="92" t="s">
        <v>56</v>
      </c>
      <c r="Q39" s="92" t="s">
        <v>56</v>
      </c>
      <c r="R39" s="107"/>
      <c r="S39" s="92" t="s">
        <v>56</v>
      </c>
      <c r="T39" s="92" t="s">
        <v>56</v>
      </c>
      <c r="U39" s="91"/>
      <c r="V39" s="92" t="s">
        <v>56</v>
      </c>
      <c r="W39" s="92" t="s">
        <v>56</v>
      </c>
      <c r="X39" s="107"/>
      <c r="Y39" s="150" t="s">
        <v>56</v>
      </c>
      <c r="Z39" s="150" t="s">
        <v>56</v>
      </c>
      <c r="AA39" s="107"/>
      <c r="AB39" s="92" t="s">
        <v>56</v>
      </c>
      <c r="AC39" s="92" t="s">
        <v>56</v>
      </c>
      <c r="AD39" s="107"/>
      <c r="AE39" s="92" t="s">
        <v>56</v>
      </c>
      <c r="AF39" s="92" t="s">
        <v>56</v>
      </c>
      <c r="AG39" s="91"/>
      <c r="AH39" s="92" t="s">
        <v>56</v>
      </c>
      <c r="AI39" s="92" t="s">
        <v>56</v>
      </c>
      <c r="AJ39" s="107"/>
      <c r="AK39" s="151">
        <v>1</v>
      </c>
      <c r="AL39" s="152"/>
      <c r="AM39" s="107"/>
      <c r="AN39" s="92" t="s">
        <v>56</v>
      </c>
      <c r="AO39" s="92" t="s">
        <v>56</v>
      </c>
      <c r="AP39" s="107"/>
      <c r="AQ39" s="95">
        <f>+AK39</f>
        <v>1</v>
      </c>
      <c r="AR39" s="106">
        <f>+AL39</f>
        <v>0</v>
      </c>
      <c r="AS39" s="121"/>
      <c r="AT39" s="129"/>
      <c r="AU39" s="114" t="s">
        <v>114</v>
      </c>
    </row>
    <row r="40" spans="1:47" s="99" customFormat="1" ht="114" customHeight="1" thickBot="1">
      <c r="A40" s="109" t="s">
        <v>115</v>
      </c>
      <c r="B40" s="110" t="s">
        <v>56</v>
      </c>
      <c r="C40" s="110" t="s">
        <v>56</v>
      </c>
      <c r="D40" s="110" t="s">
        <v>56</v>
      </c>
      <c r="E40" s="110" t="s">
        <v>169</v>
      </c>
      <c r="F40" s="105" t="s">
        <v>116</v>
      </c>
      <c r="G40" s="153" t="s">
        <v>56</v>
      </c>
      <c r="H40" s="153" t="s">
        <v>56</v>
      </c>
      <c r="I40" s="110"/>
      <c r="J40" s="153" t="s">
        <v>56</v>
      </c>
      <c r="K40" s="153" t="s">
        <v>56</v>
      </c>
      <c r="L40" s="110"/>
      <c r="M40" s="153" t="s">
        <v>56</v>
      </c>
      <c r="N40" s="153" t="s">
        <v>56</v>
      </c>
      <c r="O40" s="110"/>
      <c r="P40" s="103">
        <v>1</v>
      </c>
      <c r="Q40" s="104"/>
      <c r="R40" s="105"/>
      <c r="S40" s="153" t="s">
        <v>56</v>
      </c>
      <c r="T40" s="153" t="s">
        <v>56</v>
      </c>
      <c r="U40" s="110"/>
      <c r="V40" s="153" t="s">
        <v>56</v>
      </c>
      <c r="W40" s="153" t="s">
        <v>56</v>
      </c>
      <c r="X40" s="110"/>
      <c r="Y40" s="153" t="s">
        <v>56</v>
      </c>
      <c r="Z40" s="153" t="s">
        <v>56</v>
      </c>
      <c r="AA40" s="110"/>
      <c r="AB40" s="103">
        <v>1</v>
      </c>
      <c r="AC40" s="104"/>
      <c r="AD40" s="110"/>
      <c r="AE40" s="153" t="s">
        <v>56</v>
      </c>
      <c r="AF40" s="153" t="s">
        <v>56</v>
      </c>
      <c r="AG40" s="110"/>
      <c r="AH40" s="153" t="s">
        <v>56</v>
      </c>
      <c r="AI40" s="153" t="s">
        <v>56</v>
      </c>
      <c r="AJ40" s="110"/>
      <c r="AK40" s="153" t="s">
        <v>56</v>
      </c>
      <c r="AL40" s="153" t="s">
        <v>56</v>
      </c>
      <c r="AM40" s="110"/>
      <c r="AN40" s="103">
        <v>1</v>
      </c>
      <c r="AO40" s="104"/>
      <c r="AP40" s="110"/>
      <c r="AQ40" s="85">
        <f>P40+AB40+AN40</f>
        <v>3</v>
      </c>
      <c r="AR40" s="100">
        <f>Q40+AC40+AO40</f>
        <v>0</v>
      </c>
      <c r="AS40" s="101"/>
      <c r="AT40" s="154"/>
      <c r="AU40" s="155" t="s">
        <v>117</v>
      </c>
    </row>
    <row r="41" spans="1:47" s="11" customFormat="1" ht="36" customHeight="1" thickBot="1">
      <c r="A41" s="24" t="s">
        <v>40</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6"/>
    </row>
    <row r="42" spans="1:47" s="203" customFormat="1" ht="105" customHeight="1" thickBot="1">
      <c r="A42" s="196" t="s">
        <v>118</v>
      </c>
      <c r="B42" s="157" t="s">
        <v>56</v>
      </c>
      <c r="C42" s="157" t="s">
        <v>56</v>
      </c>
      <c r="D42" s="157" t="s">
        <v>119</v>
      </c>
      <c r="E42" s="157" t="s">
        <v>56</v>
      </c>
      <c r="F42" s="197" t="s">
        <v>120</v>
      </c>
      <c r="G42" s="156" t="s">
        <v>56</v>
      </c>
      <c r="H42" s="156" t="s">
        <v>56</v>
      </c>
      <c r="I42" s="157"/>
      <c r="J42" s="156" t="s">
        <v>56</v>
      </c>
      <c r="K42" s="156" t="s">
        <v>56</v>
      </c>
      <c r="L42" s="157"/>
      <c r="M42" s="156" t="s">
        <v>56</v>
      </c>
      <c r="N42" s="156" t="s">
        <v>56</v>
      </c>
      <c r="O42" s="198"/>
      <c r="P42" s="135" t="s">
        <v>56</v>
      </c>
      <c r="Q42" s="135" t="s">
        <v>56</v>
      </c>
      <c r="R42" s="131"/>
      <c r="S42" s="156" t="s">
        <v>56</v>
      </c>
      <c r="T42" s="156" t="s">
        <v>56</v>
      </c>
      <c r="U42" s="157"/>
      <c r="V42" s="156" t="s">
        <v>56</v>
      </c>
      <c r="W42" s="156" t="s">
        <v>56</v>
      </c>
      <c r="X42" s="157"/>
      <c r="Y42" s="158">
        <v>1</v>
      </c>
      <c r="Z42" s="159"/>
      <c r="AA42" s="157"/>
      <c r="AB42" s="156" t="s">
        <v>56</v>
      </c>
      <c r="AC42" s="156" t="s">
        <v>56</v>
      </c>
      <c r="AD42" s="157"/>
      <c r="AE42" s="156" t="s">
        <v>56</v>
      </c>
      <c r="AF42" s="156" t="s">
        <v>56</v>
      </c>
      <c r="AG42" s="156" t="s">
        <v>56</v>
      </c>
      <c r="AH42" s="156" t="s">
        <v>56</v>
      </c>
      <c r="AI42" s="156" t="s">
        <v>56</v>
      </c>
      <c r="AJ42" s="156" t="s">
        <v>56</v>
      </c>
      <c r="AK42" s="156" t="s">
        <v>56</v>
      </c>
      <c r="AL42" s="156" t="s">
        <v>56</v>
      </c>
      <c r="AM42" s="157"/>
      <c r="AN42" s="156" t="s">
        <v>56</v>
      </c>
      <c r="AO42" s="156" t="s">
        <v>56</v>
      </c>
      <c r="AP42" s="199" t="s">
        <v>56</v>
      </c>
      <c r="AQ42" s="158">
        <f>Y42</f>
        <v>1</v>
      </c>
      <c r="AR42" s="159">
        <f>Z42</f>
        <v>0</v>
      </c>
      <c r="AS42" s="200">
        <f>+O42</f>
        <v>0</v>
      </c>
      <c r="AT42" s="201"/>
      <c r="AU42" s="202"/>
    </row>
    <row r="43" spans="1:47" s="204" customFormat="1" ht="127.5" customHeight="1" thickBot="1">
      <c r="A43" s="109" t="s">
        <v>122</v>
      </c>
      <c r="B43" s="90" t="s">
        <v>56</v>
      </c>
      <c r="C43" s="90" t="s">
        <v>56</v>
      </c>
      <c r="D43" s="78" t="s">
        <v>174</v>
      </c>
      <c r="E43" s="90" t="s">
        <v>56</v>
      </c>
      <c r="F43" s="160" t="s">
        <v>123</v>
      </c>
      <c r="G43" s="161" t="s">
        <v>56</v>
      </c>
      <c r="H43" s="161" t="s">
        <v>56</v>
      </c>
      <c r="I43" s="78"/>
      <c r="J43" s="161" t="s">
        <v>56</v>
      </c>
      <c r="K43" s="161" t="s">
        <v>56</v>
      </c>
      <c r="L43" s="78"/>
      <c r="M43" s="161" t="s">
        <v>56</v>
      </c>
      <c r="N43" s="161" t="s">
        <v>56</v>
      </c>
      <c r="O43" s="78"/>
      <c r="P43" s="161" t="s">
        <v>56</v>
      </c>
      <c r="Q43" s="161" t="s">
        <v>56</v>
      </c>
      <c r="R43" s="78"/>
      <c r="S43" s="161" t="s">
        <v>56</v>
      </c>
      <c r="T43" s="161" t="s">
        <v>56</v>
      </c>
      <c r="U43" s="78"/>
      <c r="V43" s="161" t="s">
        <v>56</v>
      </c>
      <c r="W43" s="161" t="s">
        <v>56</v>
      </c>
      <c r="X43" s="78"/>
      <c r="Y43" s="161" t="s">
        <v>56</v>
      </c>
      <c r="Z43" s="161" t="s">
        <v>56</v>
      </c>
      <c r="AA43" s="78"/>
      <c r="AB43" s="161" t="s">
        <v>56</v>
      </c>
      <c r="AC43" s="161" t="s">
        <v>56</v>
      </c>
      <c r="AD43" s="78"/>
      <c r="AE43" s="161" t="s">
        <v>56</v>
      </c>
      <c r="AF43" s="161" t="s">
        <v>56</v>
      </c>
      <c r="AG43" s="78"/>
      <c r="AH43" s="79">
        <v>1</v>
      </c>
      <c r="AI43" s="80"/>
      <c r="AJ43" s="78"/>
      <c r="AK43" s="161" t="s">
        <v>56</v>
      </c>
      <c r="AL43" s="161" t="s">
        <v>56</v>
      </c>
      <c r="AM43" s="78"/>
      <c r="AN43" s="161" t="s">
        <v>56</v>
      </c>
      <c r="AO43" s="161" t="s">
        <v>56</v>
      </c>
      <c r="AP43" s="78"/>
      <c r="AQ43" s="93">
        <f>AH43</f>
        <v>1</v>
      </c>
      <c r="AR43" s="94">
        <f>+AI43</f>
        <v>0</v>
      </c>
      <c r="AS43" s="121"/>
      <c r="AT43" s="122"/>
      <c r="AU43" s="162" t="s">
        <v>121</v>
      </c>
    </row>
    <row r="44" spans="1:47" s="11" customFormat="1" ht="36" customHeight="1" thickBot="1">
      <c r="A44" s="24" t="s">
        <v>19</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6"/>
    </row>
    <row r="45" spans="1:47" s="99" customFormat="1" ht="99" customHeight="1">
      <c r="A45" s="89" t="s">
        <v>124</v>
      </c>
      <c r="B45" s="107" t="s">
        <v>56</v>
      </c>
      <c r="C45" s="107" t="s">
        <v>56</v>
      </c>
      <c r="D45" s="107" t="s">
        <v>56</v>
      </c>
      <c r="E45" s="90" t="s">
        <v>169</v>
      </c>
      <c r="F45" s="163" t="s">
        <v>125</v>
      </c>
      <c r="G45" s="93">
        <v>1</v>
      </c>
      <c r="H45" s="94">
        <v>1</v>
      </c>
      <c r="I45" s="91"/>
      <c r="J45" s="93">
        <v>1</v>
      </c>
      <c r="K45" s="94">
        <v>1</v>
      </c>
      <c r="L45" s="91"/>
      <c r="M45" s="93">
        <v>1</v>
      </c>
      <c r="N45" s="94">
        <v>1</v>
      </c>
      <c r="O45" s="91"/>
      <c r="P45" s="93">
        <v>1</v>
      </c>
      <c r="Q45" s="94"/>
      <c r="R45" s="91"/>
      <c r="S45" s="93">
        <v>1</v>
      </c>
      <c r="T45" s="94"/>
      <c r="U45" s="91"/>
      <c r="V45" s="93">
        <v>1</v>
      </c>
      <c r="W45" s="94"/>
      <c r="X45" s="91"/>
      <c r="Y45" s="93">
        <v>1</v>
      </c>
      <c r="Z45" s="94"/>
      <c r="AA45" s="91"/>
      <c r="AB45" s="93">
        <v>1</v>
      </c>
      <c r="AC45" s="94"/>
      <c r="AD45" s="91"/>
      <c r="AE45" s="93">
        <v>1</v>
      </c>
      <c r="AF45" s="94"/>
      <c r="AG45" s="91"/>
      <c r="AH45" s="93">
        <v>1</v>
      </c>
      <c r="AI45" s="94"/>
      <c r="AJ45" s="91"/>
      <c r="AK45" s="93">
        <v>1</v>
      </c>
      <c r="AL45" s="94"/>
      <c r="AM45" s="91"/>
      <c r="AN45" s="93">
        <v>1</v>
      </c>
      <c r="AO45" s="94"/>
      <c r="AP45" s="91"/>
      <c r="AQ45" s="93">
        <f>G45+J45+M45+P45+S45+V45+Y45+AB45+AE45+AH45+AK45+AN45</f>
        <v>12</v>
      </c>
      <c r="AR45" s="94">
        <f>H45+K45+N45+Q45+T45+W45+Z45+AC45+AF45+AI45+AL45+AO45</f>
        <v>3</v>
      </c>
      <c r="AS45" s="195"/>
      <c r="AT45" s="164"/>
      <c r="AU45" s="162" t="s">
        <v>126</v>
      </c>
    </row>
    <row r="46" spans="1:47" s="99" customFormat="1" ht="79.5" customHeight="1">
      <c r="A46" s="113" t="s">
        <v>127</v>
      </c>
      <c r="B46" s="107" t="s">
        <v>28</v>
      </c>
      <c r="C46" s="107" t="s">
        <v>28</v>
      </c>
      <c r="D46" s="107" t="s">
        <v>28</v>
      </c>
      <c r="E46" s="107" t="s">
        <v>28</v>
      </c>
      <c r="F46" s="125" t="s">
        <v>128</v>
      </c>
      <c r="G46" s="92" t="s">
        <v>56</v>
      </c>
      <c r="H46" s="92" t="s">
        <v>56</v>
      </c>
      <c r="I46" s="107"/>
      <c r="J46" s="92" t="s">
        <v>56</v>
      </c>
      <c r="K46" s="92" t="s">
        <v>56</v>
      </c>
      <c r="L46" s="107"/>
      <c r="M46" s="116">
        <v>1</v>
      </c>
      <c r="N46" s="117"/>
      <c r="O46" s="115"/>
      <c r="P46" s="92" t="s">
        <v>56</v>
      </c>
      <c r="Q46" s="92" t="s">
        <v>56</v>
      </c>
      <c r="R46" s="107"/>
      <c r="S46" s="92" t="s">
        <v>56</v>
      </c>
      <c r="T46" s="92" t="s">
        <v>56</v>
      </c>
      <c r="U46" s="107"/>
      <c r="V46" s="92" t="s">
        <v>56</v>
      </c>
      <c r="W46" s="92" t="s">
        <v>56</v>
      </c>
      <c r="X46" s="107"/>
      <c r="Y46" s="92" t="s">
        <v>56</v>
      </c>
      <c r="Z46" s="92" t="s">
        <v>56</v>
      </c>
      <c r="AA46" s="107"/>
      <c r="AB46" s="92" t="s">
        <v>56</v>
      </c>
      <c r="AC46" s="92" t="s">
        <v>56</v>
      </c>
      <c r="AD46" s="107"/>
      <c r="AE46" s="116">
        <v>1</v>
      </c>
      <c r="AF46" s="117"/>
      <c r="AG46" s="107"/>
      <c r="AH46" s="92" t="s">
        <v>56</v>
      </c>
      <c r="AI46" s="92" t="s">
        <v>56</v>
      </c>
      <c r="AJ46" s="107"/>
      <c r="AK46" s="92" t="s">
        <v>56</v>
      </c>
      <c r="AL46" s="92" t="s">
        <v>56</v>
      </c>
      <c r="AM46" s="107"/>
      <c r="AN46" s="92" t="s">
        <v>56</v>
      </c>
      <c r="AO46" s="92" t="s">
        <v>56</v>
      </c>
      <c r="AP46" s="107"/>
      <c r="AQ46" s="116">
        <f>+M46+AE46</f>
        <v>2</v>
      </c>
      <c r="AR46" s="117">
        <f>+N46+AF46</f>
        <v>0</v>
      </c>
      <c r="AS46" s="97"/>
      <c r="AT46" s="165"/>
      <c r="AU46" s="114" t="s">
        <v>129</v>
      </c>
    </row>
    <row r="47" spans="1:47" s="23" customFormat="1" ht="89.25" customHeight="1">
      <c r="A47" s="113" t="s">
        <v>130</v>
      </c>
      <c r="B47" s="107" t="s">
        <v>56</v>
      </c>
      <c r="C47" s="107" t="s">
        <v>56</v>
      </c>
      <c r="D47" s="107" t="s">
        <v>179</v>
      </c>
      <c r="E47" s="107" t="s">
        <v>56</v>
      </c>
      <c r="F47" s="125" t="s">
        <v>131</v>
      </c>
      <c r="G47" s="92" t="s">
        <v>56</v>
      </c>
      <c r="H47" s="92" t="s">
        <v>56</v>
      </c>
      <c r="I47" s="107"/>
      <c r="J47" s="92" t="s">
        <v>56</v>
      </c>
      <c r="K47" s="92" t="s">
        <v>56</v>
      </c>
      <c r="L47" s="107"/>
      <c r="M47" s="92" t="s">
        <v>56</v>
      </c>
      <c r="N47" s="92" t="s">
        <v>56</v>
      </c>
      <c r="O47" s="107"/>
      <c r="P47" s="92" t="s">
        <v>56</v>
      </c>
      <c r="Q47" s="92" t="s">
        <v>56</v>
      </c>
      <c r="R47" s="107"/>
      <c r="S47" s="92" t="s">
        <v>56</v>
      </c>
      <c r="T47" s="92" t="s">
        <v>56</v>
      </c>
      <c r="U47" s="107"/>
      <c r="V47" s="92" t="s">
        <v>56</v>
      </c>
      <c r="W47" s="92" t="s">
        <v>56</v>
      </c>
      <c r="X47" s="107"/>
      <c r="Y47" s="92" t="s">
        <v>56</v>
      </c>
      <c r="Z47" s="92" t="s">
        <v>56</v>
      </c>
      <c r="AA47" s="107"/>
      <c r="AB47" s="92" t="s">
        <v>56</v>
      </c>
      <c r="AC47" s="92" t="s">
        <v>56</v>
      </c>
      <c r="AD47" s="107"/>
      <c r="AE47" s="92" t="s">
        <v>56</v>
      </c>
      <c r="AF47" s="92" t="s">
        <v>56</v>
      </c>
      <c r="AG47" s="107"/>
      <c r="AH47" s="116">
        <v>1</v>
      </c>
      <c r="AI47" s="117"/>
      <c r="AJ47" s="107"/>
      <c r="AK47" s="92" t="s">
        <v>56</v>
      </c>
      <c r="AL47" s="92" t="s">
        <v>56</v>
      </c>
      <c r="AM47" s="107"/>
      <c r="AN47" s="92" t="s">
        <v>56</v>
      </c>
      <c r="AO47" s="92" t="s">
        <v>56</v>
      </c>
      <c r="AP47" s="107"/>
      <c r="AQ47" s="116">
        <f>AH47</f>
        <v>1</v>
      </c>
      <c r="AR47" s="117">
        <f>AI47</f>
        <v>0</v>
      </c>
      <c r="AS47" s="121"/>
      <c r="AT47" s="165"/>
      <c r="AU47" s="114" t="s">
        <v>132</v>
      </c>
    </row>
    <row r="48" spans="1:47" s="23" customFormat="1" ht="93" customHeight="1">
      <c r="A48" s="113" t="s">
        <v>133</v>
      </c>
      <c r="B48" s="107" t="s">
        <v>56</v>
      </c>
      <c r="C48" s="107" t="s">
        <v>56</v>
      </c>
      <c r="D48" s="107" t="s">
        <v>175</v>
      </c>
      <c r="E48" s="107" t="s">
        <v>56</v>
      </c>
      <c r="F48" s="125" t="s">
        <v>134</v>
      </c>
      <c r="G48" s="92" t="s">
        <v>56</v>
      </c>
      <c r="H48" s="92" t="s">
        <v>56</v>
      </c>
      <c r="I48" s="107"/>
      <c r="J48" s="92" t="s">
        <v>56</v>
      </c>
      <c r="K48" s="92" t="s">
        <v>56</v>
      </c>
      <c r="L48" s="107"/>
      <c r="M48" s="92" t="s">
        <v>56</v>
      </c>
      <c r="N48" s="92" t="s">
        <v>56</v>
      </c>
      <c r="O48" s="107"/>
      <c r="P48" s="92" t="s">
        <v>56</v>
      </c>
      <c r="Q48" s="92" t="s">
        <v>56</v>
      </c>
      <c r="R48" s="107"/>
      <c r="S48" s="92" t="s">
        <v>56</v>
      </c>
      <c r="T48" s="92" t="s">
        <v>56</v>
      </c>
      <c r="U48" s="107"/>
      <c r="V48" s="92" t="s">
        <v>56</v>
      </c>
      <c r="W48" s="92" t="s">
        <v>56</v>
      </c>
      <c r="X48" s="107"/>
      <c r="Y48" s="166">
        <v>1</v>
      </c>
      <c r="Z48" s="117"/>
      <c r="AA48" s="107"/>
      <c r="AB48" s="92" t="s">
        <v>56</v>
      </c>
      <c r="AC48" s="92" t="s">
        <v>56</v>
      </c>
      <c r="AD48" s="107"/>
      <c r="AE48" s="92" t="s">
        <v>56</v>
      </c>
      <c r="AF48" s="92" t="s">
        <v>56</v>
      </c>
      <c r="AG48" s="107"/>
      <c r="AH48" s="92" t="s">
        <v>56</v>
      </c>
      <c r="AI48" s="92" t="s">
        <v>56</v>
      </c>
      <c r="AJ48" s="107"/>
      <c r="AK48" s="92" t="s">
        <v>56</v>
      </c>
      <c r="AL48" s="92" t="s">
        <v>56</v>
      </c>
      <c r="AM48" s="107"/>
      <c r="AN48" s="92" t="s">
        <v>56</v>
      </c>
      <c r="AO48" s="92" t="s">
        <v>56</v>
      </c>
      <c r="AP48" s="107"/>
      <c r="AQ48" s="116">
        <f>+Y48</f>
        <v>1</v>
      </c>
      <c r="AR48" s="117">
        <f>+Z48</f>
        <v>0</v>
      </c>
      <c r="AS48" s="121"/>
      <c r="AT48" s="165"/>
      <c r="AU48" s="114" t="s">
        <v>117</v>
      </c>
    </row>
    <row r="49" spans="1:47" s="99" customFormat="1" ht="101.25" customHeight="1">
      <c r="A49" s="113" t="s">
        <v>135</v>
      </c>
      <c r="B49" s="107" t="s">
        <v>176</v>
      </c>
      <c r="C49" s="107" t="s">
        <v>56</v>
      </c>
      <c r="D49" s="107" t="s">
        <v>56</v>
      </c>
      <c r="E49" s="107" t="s">
        <v>56</v>
      </c>
      <c r="F49" s="125" t="s">
        <v>136</v>
      </c>
      <c r="G49" s="92" t="s">
        <v>56</v>
      </c>
      <c r="H49" s="92" t="s">
        <v>56</v>
      </c>
      <c r="I49" s="107"/>
      <c r="J49" s="92" t="s">
        <v>56</v>
      </c>
      <c r="K49" s="92" t="s">
        <v>56</v>
      </c>
      <c r="L49" s="107"/>
      <c r="M49" s="92" t="s">
        <v>56</v>
      </c>
      <c r="N49" s="92" t="s">
        <v>56</v>
      </c>
      <c r="O49" s="107"/>
      <c r="P49" s="92" t="s">
        <v>56</v>
      </c>
      <c r="Q49" s="92" t="s">
        <v>56</v>
      </c>
      <c r="R49" s="107"/>
      <c r="S49" s="92" t="s">
        <v>56</v>
      </c>
      <c r="T49" s="92" t="s">
        <v>56</v>
      </c>
      <c r="U49" s="107"/>
      <c r="V49" s="92" t="s">
        <v>56</v>
      </c>
      <c r="W49" s="92" t="s">
        <v>56</v>
      </c>
      <c r="X49" s="115"/>
      <c r="Y49" s="92" t="s">
        <v>56</v>
      </c>
      <c r="Z49" s="92" t="s">
        <v>56</v>
      </c>
      <c r="AA49" s="107"/>
      <c r="AB49" s="92" t="s">
        <v>56</v>
      </c>
      <c r="AC49" s="92" t="s">
        <v>56</v>
      </c>
      <c r="AD49" s="107"/>
      <c r="AE49" s="92" t="s">
        <v>56</v>
      </c>
      <c r="AF49" s="92" t="s">
        <v>56</v>
      </c>
      <c r="AG49" s="107"/>
      <c r="AH49" s="116">
        <v>1</v>
      </c>
      <c r="AI49" s="117"/>
      <c r="AJ49" s="107"/>
      <c r="AK49" s="92" t="s">
        <v>56</v>
      </c>
      <c r="AL49" s="92" t="s">
        <v>56</v>
      </c>
      <c r="AM49" s="107"/>
      <c r="AN49" s="92" t="s">
        <v>56</v>
      </c>
      <c r="AO49" s="92" t="s">
        <v>56</v>
      </c>
      <c r="AP49" s="107"/>
      <c r="AQ49" s="116">
        <f>+AH49</f>
        <v>1</v>
      </c>
      <c r="AR49" s="117">
        <f>+AI49</f>
        <v>0</v>
      </c>
      <c r="AS49" s="97"/>
      <c r="AT49" s="165"/>
      <c r="AU49" s="114" t="s">
        <v>137</v>
      </c>
    </row>
    <row r="50" spans="1:47" s="99" customFormat="1" ht="80.25" customHeight="1">
      <c r="A50" s="113" t="s">
        <v>138</v>
      </c>
      <c r="B50" s="107" t="s">
        <v>139</v>
      </c>
      <c r="C50" s="107" t="s">
        <v>56</v>
      </c>
      <c r="D50" s="107" t="s">
        <v>56</v>
      </c>
      <c r="E50" s="107" t="s">
        <v>56</v>
      </c>
      <c r="F50" s="125" t="s">
        <v>140</v>
      </c>
      <c r="G50" s="92" t="s">
        <v>56</v>
      </c>
      <c r="H50" s="92" t="s">
        <v>56</v>
      </c>
      <c r="I50" s="107"/>
      <c r="J50" s="92" t="s">
        <v>56</v>
      </c>
      <c r="K50" s="92" t="s">
        <v>56</v>
      </c>
      <c r="L50" s="107"/>
      <c r="M50" s="92" t="s">
        <v>56</v>
      </c>
      <c r="N50" s="92" t="s">
        <v>56</v>
      </c>
      <c r="O50" s="92"/>
      <c r="P50" s="92" t="s">
        <v>56</v>
      </c>
      <c r="Q50" s="92" t="s">
        <v>56</v>
      </c>
      <c r="R50" s="107"/>
      <c r="S50" s="92" t="s">
        <v>56</v>
      </c>
      <c r="T50" s="92" t="s">
        <v>56</v>
      </c>
      <c r="U50" s="107"/>
      <c r="V50" s="92" t="s">
        <v>56</v>
      </c>
      <c r="W50" s="92" t="s">
        <v>56</v>
      </c>
      <c r="X50" s="92"/>
      <c r="Y50" s="92" t="s">
        <v>56</v>
      </c>
      <c r="Z50" s="92" t="s">
        <v>56</v>
      </c>
      <c r="AA50" s="92"/>
      <c r="AB50" s="92" t="s">
        <v>56</v>
      </c>
      <c r="AC50" s="92" t="s">
        <v>56</v>
      </c>
      <c r="AD50" s="107"/>
      <c r="AE50" s="116">
        <v>1</v>
      </c>
      <c r="AF50" s="117"/>
      <c r="AG50" s="107"/>
      <c r="AH50" s="92" t="s">
        <v>56</v>
      </c>
      <c r="AI50" s="92" t="s">
        <v>56</v>
      </c>
      <c r="AJ50" s="107"/>
      <c r="AK50" s="92" t="s">
        <v>56</v>
      </c>
      <c r="AL50" s="92" t="s">
        <v>56</v>
      </c>
      <c r="AM50" s="107"/>
      <c r="AN50" s="92" t="s">
        <v>56</v>
      </c>
      <c r="AO50" s="92" t="s">
        <v>56</v>
      </c>
      <c r="AP50" s="107"/>
      <c r="AQ50" s="116">
        <f>+AE50</f>
        <v>1</v>
      </c>
      <c r="AR50" s="117">
        <f>+AF50</f>
        <v>0</v>
      </c>
      <c r="AS50" s="97"/>
      <c r="AT50" s="165"/>
      <c r="AU50" s="114" t="s">
        <v>141</v>
      </c>
    </row>
    <row r="51" spans="1:47" s="23" customFormat="1" ht="84.75" customHeight="1">
      <c r="A51" s="113" t="s">
        <v>142</v>
      </c>
      <c r="B51" s="107" t="s">
        <v>56</v>
      </c>
      <c r="C51" s="107" t="s">
        <v>56</v>
      </c>
      <c r="D51" s="107" t="s">
        <v>170</v>
      </c>
      <c r="E51" s="107" t="s">
        <v>56</v>
      </c>
      <c r="F51" s="115" t="s">
        <v>143</v>
      </c>
      <c r="G51" s="92" t="s">
        <v>56</v>
      </c>
      <c r="H51" s="92" t="s">
        <v>56</v>
      </c>
      <c r="I51" s="107"/>
      <c r="J51" s="92" t="s">
        <v>56</v>
      </c>
      <c r="K51" s="92" t="s">
        <v>56</v>
      </c>
      <c r="L51" s="107"/>
      <c r="M51" s="92" t="s">
        <v>56</v>
      </c>
      <c r="N51" s="92" t="s">
        <v>56</v>
      </c>
      <c r="O51" s="107"/>
      <c r="P51" s="92" t="s">
        <v>56</v>
      </c>
      <c r="Q51" s="92" t="s">
        <v>56</v>
      </c>
      <c r="R51" s="107"/>
      <c r="S51" s="92" t="s">
        <v>56</v>
      </c>
      <c r="T51" s="92" t="s">
        <v>56</v>
      </c>
      <c r="U51" s="107"/>
      <c r="V51" s="92" t="s">
        <v>56</v>
      </c>
      <c r="W51" s="92" t="s">
        <v>56</v>
      </c>
      <c r="X51" s="107"/>
      <c r="Y51" s="92" t="s">
        <v>56</v>
      </c>
      <c r="Z51" s="92" t="s">
        <v>56</v>
      </c>
      <c r="AA51" s="107"/>
      <c r="AB51" s="92" t="s">
        <v>56</v>
      </c>
      <c r="AC51" s="92" t="s">
        <v>56</v>
      </c>
      <c r="AD51" s="107"/>
      <c r="AE51" s="151">
        <v>1</v>
      </c>
      <c r="AF51" s="152"/>
      <c r="AG51" s="167"/>
      <c r="AH51" s="151">
        <v>1</v>
      </c>
      <c r="AI51" s="168"/>
      <c r="AJ51" s="91"/>
      <c r="AK51" s="92" t="s">
        <v>56</v>
      </c>
      <c r="AL51" s="92" t="s">
        <v>56</v>
      </c>
      <c r="AM51" s="107"/>
      <c r="AN51" s="92" t="s">
        <v>56</v>
      </c>
      <c r="AO51" s="92" t="s">
        <v>56</v>
      </c>
      <c r="AP51" s="107"/>
      <c r="AQ51" s="95">
        <f>+AH51+AE51</f>
        <v>2</v>
      </c>
      <c r="AR51" s="106">
        <f>+AI51+AF51</f>
        <v>0</v>
      </c>
      <c r="AS51" s="121"/>
      <c r="AT51" s="129"/>
      <c r="AU51" s="114" t="s">
        <v>144</v>
      </c>
    </row>
    <row r="52" spans="1:47" s="23" customFormat="1" ht="91.5" customHeight="1">
      <c r="A52" s="113" t="s">
        <v>145</v>
      </c>
      <c r="B52" s="107" t="s">
        <v>56</v>
      </c>
      <c r="C52" s="107" t="s">
        <v>56</v>
      </c>
      <c r="D52" s="107" t="s">
        <v>170</v>
      </c>
      <c r="E52" s="107" t="s">
        <v>56</v>
      </c>
      <c r="F52" s="115" t="s">
        <v>146</v>
      </c>
      <c r="G52" s="92" t="s">
        <v>56</v>
      </c>
      <c r="H52" s="92" t="s">
        <v>56</v>
      </c>
      <c r="I52" s="107"/>
      <c r="J52" s="92" t="s">
        <v>56</v>
      </c>
      <c r="K52" s="92" t="s">
        <v>56</v>
      </c>
      <c r="L52" s="107"/>
      <c r="M52" s="92" t="s">
        <v>56</v>
      </c>
      <c r="N52" s="92" t="s">
        <v>56</v>
      </c>
      <c r="O52" s="107"/>
      <c r="P52" s="92" t="s">
        <v>56</v>
      </c>
      <c r="Q52" s="92" t="s">
        <v>56</v>
      </c>
      <c r="R52" s="107"/>
      <c r="S52" s="150" t="s">
        <v>56</v>
      </c>
      <c r="T52" s="150" t="s">
        <v>56</v>
      </c>
      <c r="U52" s="167"/>
      <c r="V52" s="150" t="s">
        <v>56</v>
      </c>
      <c r="W52" s="150" t="s">
        <v>56</v>
      </c>
      <c r="X52" s="107"/>
      <c r="Y52" s="92" t="s">
        <v>56</v>
      </c>
      <c r="Z52" s="92" t="s">
        <v>56</v>
      </c>
      <c r="AA52" s="107"/>
      <c r="AB52" s="92" t="s">
        <v>56</v>
      </c>
      <c r="AC52" s="92" t="s">
        <v>56</v>
      </c>
      <c r="AD52" s="107"/>
      <c r="AE52" s="92" t="s">
        <v>56</v>
      </c>
      <c r="AF52" s="92" t="s">
        <v>56</v>
      </c>
      <c r="AG52" s="107"/>
      <c r="AH52" s="151">
        <v>2</v>
      </c>
      <c r="AI52" s="152"/>
      <c r="AJ52" s="91"/>
      <c r="AK52" s="92" t="s">
        <v>56</v>
      </c>
      <c r="AL52" s="92" t="s">
        <v>56</v>
      </c>
      <c r="AM52" s="107"/>
      <c r="AN52" s="92" t="s">
        <v>56</v>
      </c>
      <c r="AO52" s="92" t="s">
        <v>56</v>
      </c>
      <c r="AP52" s="107"/>
      <c r="AQ52" s="95">
        <f>AH52</f>
        <v>2</v>
      </c>
      <c r="AR52" s="106">
        <f>AI52</f>
        <v>0</v>
      </c>
      <c r="AS52" s="121"/>
      <c r="AT52" s="129"/>
      <c r="AU52" s="114" t="s">
        <v>147</v>
      </c>
    </row>
    <row r="53" spans="1:47" s="99" customFormat="1" ht="87" customHeight="1">
      <c r="A53" s="109" t="s">
        <v>148</v>
      </c>
      <c r="B53" s="107" t="s">
        <v>56</v>
      </c>
      <c r="C53" s="107" t="s">
        <v>56</v>
      </c>
      <c r="D53" s="110" t="s">
        <v>149</v>
      </c>
      <c r="E53" s="107" t="s">
        <v>56</v>
      </c>
      <c r="F53" s="105" t="s">
        <v>150</v>
      </c>
      <c r="G53" s="92" t="s">
        <v>56</v>
      </c>
      <c r="H53" s="92" t="s">
        <v>56</v>
      </c>
      <c r="I53" s="107"/>
      <c r="J53" s="92" t="s">
        <v>56</v>
      </c>
      <c r="K53" s="92" t="s">
        <v>56</v>
      </c>
      <c r="L53" s="107"/>
      <c r="M53" s="79">
        <v>2</v>
      </c>
      <c r="N53" s="80">
        <v>2</v>
      </c>
      <c r="O53" s="81"/>
      <c r="P53" s="92" t="s">
        <v>56</v>
      </c>
      <c r="Q53" s="92" t="s">
        <v>56</v>
      </c>
      <c r="R53" s="107"/>
      <c r="S53" s="92" t="s">
        <v>56</v>
      </c>
      <c r="T53" s="92" t="s">
        <v>56</v>
      </c>
      <c r="U53" s="107"/>
      <c r="V53" s="92" t="s">
        <v>56</v>
      </c>
      <c r="W53" s="92" t="s">
        <v>56</v>
      </c>
      <c r="X53" s="107"/>
      <c r="Y53" s="92" t="s">
        <v>56</v>
      </c>
      <c r="Z53" s="92" t="s">
        <v>56</v>
      </c>
      <c r="AA53" s="107"/>
      <c r="AB53" s="92" t="s">
        <v>56</v>
      </c>
      <c r="AC53" s="92" t="s">
        <v>56</v>
      </c>
      <c r="AD53" s="107"/>
      <c r="AE53" s="92" t="s">
        <v>56</v>
      </c>
      <c r="AF53" s="92" t="s">
        <v>56</v>
      </c>
      <c r="AG53" s="107"/>
      <c r="AH53" s="92" t="s">
        <v>56</v>
      </c>
      <c r="AI53" s="92" t="s">
        <v>56</v>
      </c>
      <c r="AJ53" s="107"/>
      <c r="AK53" s="92" t="s">
        <v>56</v>
      </c>
      <c r="AL53" s="92" t="s">
        <v>56</v>
      </c>
      <c r="AM53" s="107"/>
      <c r="AN53" s="92" t="s">
        <v>56</v>
      </c>
      <c r="AO53" s="92" t="s">
        <v>56</v>
      </c>
      <c r="AP53" s="81"/>
      <c r="AQ53" s="85">
        <f>M53</f>
        <v>2</v>
      </c>
      <c r="AR53" s="100">
        <f>N53</f>
        <v>2</v>
      </c>
      <c r="AS53" s="97"/>
      <c r="AT53" s="129"/>
      <c r="AU53" s="114" t="s">
        <v>151</v>
      </c>
    </row>
    <row r="54" spans="1:47" s="99" customFormat="1" ht="101.25" customHeight="1">
      <c r="A54" s="113" t="s">
        <v>152</v>
      </c>
      <c r="B54" s="107" t="s">
        <v>56</v>
      </c>
      <c r="C54" s="107" t="s">
        <v>56</v>
      </c>
      <c r="D54" s="107" t="s">
        <v>80</v>
      </c>
      <c r="E54" s="107" t="s">
        <v>56</v>
      </c>
      <c r="F54" s="125" t="s">
        <v>81</v>
      </c>
      <c r="G54" s="116">
        <v>2</v>
      </c>
      <c r="H54" s="117">
        <v>2</v>
      </c>
      <c r="I54" s="115"/>
      <c r="J54" s="92" t="s">
        <v>56</v>
      </c>
      <c r="K54" s="92" t="s">
        <v>56</v>
      </c>
      <c r="L54" s="107"/>
      <c r="M54" s="92" t="s">
        <v>56</v>
      </c>
      <c r="N54" s="92" t="s">
        <v>56</v>
      </c>
      <c r="O54" s="107"/>
      <c r="P54" s="92" t="s">
        <v>56</v>
      </c>
      <c r="Q54" s="92" t="s">
        <v>56</v>
      </c>
      <c r="R54" s="115"/>
      <c r="S54" s="92" t="s">
        <v>56</v>
      </c>
      <c r="T54" s="92" t="s">
        <v>56</v>
      </c>
      <c r="U54" s="107"/>
      <c r="V54" s="92" t="s">
        <v>56</v>
      </c>
      <c r="W54" s="92" t="s">
        <v>56</v>
      </c>
      <c r="X54" s="107"/>
      <c r="Y54" s="92" t="s">
        <v>56</v>
      </c>
      <c r="Z54" s="92" t="s">
        <v>56</v>
      </c>
      <c r="AA54" s="115"/>
      <c r="AB54" s="92" t="s">
        <v>56</v>
      </c>
      <c r="AC54" s="92" t="s">
        <v>56</v>
      </c>
      <c r="AD54" s="92"/>
      <c r="AE54" s="92" t="s">
        <v>56</v>
      </c>
      <c r="AF54" s="92" t="s">
        <v>56</v>
      </c>
      <c r="AG54" s="92"/>
      <c r="AH54" s="92" t="s">
        <v>56</v>
      </c>
      <c r="AI54" s="92" t="s">
        <v>56</v>
      </c>
      <c r="AJ54" s="115"/>
      <c r="AK54" s="92" t="s">
        <v>56</v>
      </c>
      <c r="AL54" s="92" t="s">
        <v>56</v>
      </c>
      <c r="AM54" s="92"/>
      <c r="AN54" s="92" t="s">
        <v>56</v>
      </c>
      <c r="AO54" s="92" t="s">
        <v>56</v>
      </c>
      <c r="AP54" s="92"/>
      <c r="AQ54" s="120">
        <f>G54</f>
        <v>2</v>
      </c>
      <c r="AR54" s="106">
        <f>H54</f>
        <v>2</v>
      </c>
      <c r="AS54" s="97"/>
      <c r="AT54" s="129"/>
      <c r="AU54" s="114" t="s">
        <v>153</v>
      </c>
    </row>
    <row r="55" spans="1:47" s="99" customFormat="1" ht="93.75" customHeight="1">
      <c r="A55" s="113" t="s">
        <v>154</v>
      </c>
      <c r="B55" s="107" t="s">
        <v>56</v>
      </c>
      <c r="C55" s="107" t="s">
        <v>56</v>
      </c>
      <c r="D55" s="107" t="s">
        <v>80</v>
      </c>
      <c r="E55" s="107" t="s">
        <v>56</v>
      </c>
      <c r="F55" s="115" t="s">
        <v>155</v>
      </c>
      <c r="G55" s="92" t="s">
        <v>56</v>
      </c>
      <c r="H55" s="92" t="s">
        <v>56</v>
      </c>
      <c r="I55" s="92"/>
      <c r="J55" s="92" t="s">
        <v>56</v>
      </c>
      <c r="K55" s="92" t="s">
        <v>56</v>
      </c>
      <c r="L55" s="92"/>
      <c r="M55" s="169">
        <v>1</v>
      </c>
      <c r="N55" s="117">
        <v>1</v>
      </c>
      <c r="O55" s="92"/>
      <c r="P55" s="92" t="s">
        <v>56</v>
      </c>
      <c r="Q55" s="92" t="s">
        <v>56</v>
      </c>
      <c r="R55" s="92"/>
      <c r="S55" s="92" t="s">
        <v>56</v>
      </c>
      <c r="T55" s="92" t="s">
        <v>56</v>
      </c>
      <c r="U55" s="92"/>
      <c r="V55" s="92" t="s">
        <v>56</v>
      </c>
      <c r="W55" s="92" t="s">
        <v>56</v>
      </c>
      <c r="X55" s="92"/>
      <c r="Y55" s="92" t="s">
        <v>56</v>
      </c>
      <c r="Z55" s="92" t="s">
        <v>56</v>
      </c>
      <c r="AA55" s="92"/>
      <c r="AB55" s="92" t="s">
        <v>56</v>
      </c>
      <c r="AC55" s="92" t="s">
        <v>56</v>
      </c>
      <c r="AD55" s="92"/>
      <c r="AE55" s="92" t="s">
        <v>56</v>
      </c>
      <c r="AF55" s="92" t="s">
        <v>56</v>
      </c>
      <c r="AG55" s="92"/>
      <c r="AH55" s="92" t="s">
        <v>56</v>
      </c>
      <c r="AI55" s="92" t="s">
        <v>56</v>
      </c>
      <c r="AJ55" s="92"/>
      <c r="AK55" s="92" t="s">
        <v>56</v>
      </c>
      <c r="AL55" s="92" t="s">
        <v>56</v>
      </c>
      <c r="AM55" s="92"/>
      <c r="AN55" s="92" t="s">
        <v>56</v>
      </c>
      <c r="AO55" s="92" t="s">
        <v>56</v>
      </c>
      <c r="AP55" s="92"/>
      <c r="AQ55" s="116">
        <f>M55</f>
        <v>1</v>
      </c>
      <c r="AR55" s="117">
        <f>N55</f>
        <v>1</v>
      </c>
      <c r="AS55" s="97"/>
      <c r="AT55" s="129"/>
      <c r="AU55" s="114" t="s">
        <v>78</v>
      </c>
    </row>
    <row r="56" spans="1:47" s="99" customFormat="1" ht="60.75" customHeight="1">
      <c r="A56" s="113" t="s">
        <v>156</v>
      </c>
      <c r="B56" s="107" t="s">
        <v>56</v>
      </c>
      <c r="C56" s="107" t="s">
        <v>177</v>
      </c>
      <c r="D56" s="107" t="s">
        <v>56</v>
      </c>
      <c r="E56" s="107" t="s">
        <v>56</v>
      </c>
      <c r="F56" s="115" t="s">
        <v>157</v>
      </c>
      <c r="G56" s="92" t="s">
        <v>56</v>
      </c>
      <c r="H56" s="92" t="s">
        <v>56</v>
      </c>
      <c r="I56" s="92"/>
      <c r="J56" s="92" t="s">
        <v>56</v>
      </c>
      <c r="K56" s="92" t="s">
        <v>56</v>
      </c>
      <c r="L56" s="92"/>
      <c r="M56" s="127" t="s">
        <v>56</v>
      </c>
      <c r="N56" s="127" t="s">
        <v>56</v>
      </c>
      <c r="O56" s="92"/>
      <c r="P56" s="92" t="s">
        <v>56</v>
      </c>
      <c r="Q56" s="92" t="s">
        <v>56</v>
      </c>
      <c r="R56" s="92"/>
      <c r="S56" s="92" t="s">
        <v>56</v>
      </c>
      <c r="T56" s="92" t="s">
        <v>56</v>
      </c>
      <c r="U56" s="92"/>
      <c r="V56" s="92" t="s">
        <v>56</v>
      </c>
      <c r="W56" s="92" t="s">
        <v>56</v>
      </c>
      <c r="X56" s="92"/>
      <c r="Y56" s="92" t="s">
        <v>56</v>
      </c>
      <c r="Z56" s="92" t="s">
        <v>56</v>
      </c>
      <c r="AA56" s="92"/>
      <c r="AB56" s="92" t="s">
        <v>56</v>
      </c>
      <c r="AC56" s="92" t="s">
        <v>56</v>
      </c>
      <c r="AD56" s="92"/>
      <c r="AE56" s="92" t="s">
        <v>56</v>
      </c>
      <c r="AF56" s="92" t="s">
        <v>56</v>
      </c>
      <c r="AG56" s="92"/>
      <c r="AH56" s="92" t="s">
        <v>56</v>
      </c>
      <c r="AI56" s="92" t="s">
        <v>56</v>
      </c>
      <c r="AJ56" s="92"/>
      <c r="AK56" s="92" t="s">
        <v>56</v>
      </c>
      <c r="AL56" s="92" t="s">
        <v>56</v>
      </c>
      <c r="AM56" s="92"/>
      <c r="AN56" s="116">
        <v>1</v>
      </c>
      <c r="AO56" s="117"/>
      <c r="AP56" s="92"/>
      <c r="AQ56" s="116">
        <f>AN56</f>
        <v>1</v>
      </c>
      <c r="AR56" s="117">
        <f>AO56</f>
        <v>0</v>
      </c>
      <c r="AS56" s="97"/>
      <c r="AT56" s="129"/>
      <c r="AU56" s="114" t="s">
        <v>158</v>
      </c>
    </row>
    <row r="57" spans="1:47" s="99" customFormat="1" ht="65.25" customHeight="1">
      <c r="A57" s="113" t="s">
        <v>159</v>
      </c>
      <c r="B57" s="107" t="s">
        <v>56</v>
      </c>
      <c r="C57" s="107" t="s">
        <v>178</v>
      </c>
      <c r="D57" s="107" t="s">
        <v>56</v>
      </c>
      <c r="E57" s="107" t="s">
        <v>56</v>
      </c>
      <c r="F57" s="115" t="s">
        <v>160</v>
      </c>
      <c r="G57" s="92" t="s">
        <v>56</v>
      </c>
      <c r="H57" s="92" t="s">
        <v>56</v>
      </c>
      <c r="I57" s="92"/>
      <c r="J57" s="92" t="s">
        <v>56</v>
      </c>
      <c r="K57" s="92" t="s">
        <v>56</v>
      </c>
      <c r="L57" s="92"/>
      <c r="M57" s="92" t="s">
        <v>56</v>
      </c>
      <c r="N57" s="92" t="s">
        <v>56</v>
      </c>
      <c r="O57" s="92"/>
      <c r="P57" s="92" t="s">
        <v>56</v>
      </c>
      <c r="Q57" s="92" t="s">
        <v>56</v>
      </c>
      <c r="R57" s="92"/>
      <c r="S57" s="92" t="s">
        <v>56</v>
      </c>
      <c r="T57" s="92" t="s">
        <v>56</v>
      </c>
      <c r="U57" s="92"/>
      <c r="V57" s="92" t="s">
        <v>56</v>
      </c>
      <c r="W57" s="92" t="s">
        <v>56</v>
      </c>
      <c r="X57" s="92"/>
      <c r="Y57" s="92" t="s">
        <v>56</v>
      </c>
      <c r="Z57" s="92" t="s">
        <v>56</v>
      </c>
      <c r="AA57" s="92"/>
      <c r="AB57" s="92" t="s">
        <v>56</v>
      </c>
      <c r="AC57" s="92" t="s">
        <v>56</v>
      </c>
      <c r="AD57" s="92"/>
      <c r="AE57" s="92" t="s">
        <v>56</v>
      </c>
      <c r="AF57" s="92" t="s">
        <v>56</v>
      </c>
      <c r="AG57" s="92"/>
      <c r="AH57" s="116">
        <v>1</v>
      </c>
      <c r="AI57" s="117"/>
      <c r="AJ57" s="92"/>
      <c r="AK57" s="92" t="s">
        <v>56</v>
      </c>
      <c r="AL57" s="92" t="s">
        <v>56</v>
      </c>
      <c r="AM57" s="92"/>
      <c r="AN57" s="92" t="s">
        <v>56</v>
      </c>
      <c r="AO57" s="92" t="s">
        <v>56</v>
      </c>
      <c r="AP57" s="92"/>
      <c r="AQ57" s="116">
        <f>+AH57</f>
        <v>1</v>
      </c>
      <c r="AR57" s="117">
        <f>+AI57</f>
        <v>0</v>
      </c>
      <c r="AS57" s="97"/>
      <c r="AT57" s="129"/>
      <c r="AU57" s="114" t="s">
        <v>158</v>
      </c>
    </row>
    <row r="58" spans="1:47" s="99" customFormat="1" ht="69" customHeight="1">
      <c r="A58" s="113" t="s">
        <v>161</v>
      </c>
      <c r="B58" s="107" t="s">
        <v>56</v>
      </c>
      <c r="C58" s="107" t="s">
        <v>177</v>
      </c>
      <c r="D58" s="107" t="s">
        <v>56</v>
      </c>
      <c r="E58" s="107" t="s">
        <v>56</v>
      </c>
      <c r="F58" s="115" t="s">
        <v>162</v>
      </c>
      <c r="G58" s="92" t="s">
        <v>56</v>
      </c>
      <c r="H58" s="92" t="s">
        <v>56</v>
      </c>
      <c r="I58" s="107"/>
      <c r="J58" s="92" t="s">
        <v>56</v>
      </c>
      <c r="K58" s="92" t="s">
        <v>56</v>
      </c>
      <c r="L58" s="107"/>
      <c r="M58" s="116">
        <v>1</v>
      </c>
      <c r="N58" s="117">
        <v>1</v>
      </c>
      <c r="O58" s="115"/>
      <c r="P58" s="116">
        <v>1</v>
      </c>
      <c r="Q58" s="117">
        <v>1</v>
      </c>
      <c r="R58" s="115"/>
      <c r="S58" s="92" t="s">
        <v>56</v>
      </c>
      <c r="T58" s="92" t="s">
        <v>56</v>
      </c>
      <c r="U58" s="115"/>
      <c r="V58" s="92" t="s">
        <v>56</v>
      </c>
      <c r="W58" s="92" t="s">
        <v>56</v>
      </c>
      <c r="X58" s="115"/>
      <c r="Y58" s="92" t="s">
        <v>56</v>
      </c>
      <c r="Z58" s="92" t="s">
        <v>56</v>
      </c>
      <c r="AA58" s="115"/>
      <c r="AB58" s="92" t="s">
        <v>56</v>
      </c>
      <c r="AC58" s="92" t="s">
        <v>56</v>
      </c>
      <c r="AD58" s="115"/>
      <c r="AE58" s="116">
        <v>1</v>
      </c>
      <c r="AF58" s="117"/>
      <c r="AG58" s="115"/>
      <c r="AH58" s="116">
        <v>1</v>
      </c>
      <c r="AI58" s="117"/>
      <c r="AJ58" s="115"/>
      <c r="AK58" s="92" t="s">
        <v>56</v>
      </c>
      <c r="AL58" s="92" t="s">
        <v>56</v>
      </c>
      <c r="AM58" s="115"/>
      <c r="AN58" s="92" t="s">
        <v>56</v>
      </c>
      <c r="AO58" s="92" t="s">
        <v>56</v>
      </c>
      <c r="AP58" s="115"/>
      <c r="AQ58" s="116">
        <f>M58+P58+AE58+AH58</f>
        <v>4</v>
      </c>
      <c r="AR58" s="170">
        <f>N58+Q58+AF58+AI58</f>
        <v>2</v>
      </c>
      <c r="AS58" s="171"/>
      <c r="AT58" s="107"/>
      <c r="AU58" s="114" t="s">
        <v>163</v>
      </c>
    </row>
    <row r="59" spans="1:47" s="99" customFormat="1" ht="48" customHeight="1" thickBot="1">
      <c r="A59" s="113" t="s">
        <v>164</v>
      </c>
      <c r="B59" s="107" t="s">
        <v>56</v>
      </c>
      <c r="C59" s="107" t="s">
        <v>178</v>
      </c>
      <c r="D59" s="107" t="s">
        <v>56</v>
      </c>
      <c r="E59" s="107" t="s">
        <v>56</v>
      </c>
      <c r="F59" s="115" t="s">
        <v>162</v>
      </c>
      <c r="G59" s="92" t="s">
        <v>56</v>
      </c>
      <c r="H59" s="92" t="s">
        <v>56</v>
      </c>
      <c r="I59" s="107"/>
      <c r="J59" s="92" t="s">
        <v>56</v>
      </c>
      <c r="K59" s="92" t="s">
        <v>56</v>
      </c>
      <c r="L59" s="107"/>
      <c r="M59" s="116">
        <v>1</v>
      </c>
      <c r="N59" s="117">
        <v>1</v>
      </c>
      <c r="O59" s="115"/>
      <c r="P59" s="116">
        <v>1</v>
      </c>
      <c r="Q59" s="117">
        <v>1</v>
      </c>
      <c r="R59" s="115"/>
      <c r="S59" s="92" t="s">
        <v>56</v>
      </c>
      <c r="T59" s="92" t="s">
        <v>56</v>
      </c>
      <c r="U59" s="115"/>
      <c r="V59" s="92" t="s">
        <v>56</v>
      </c>
      <c r="W59" s="92" t="s">
        <v>56</v>
      </c>
      <c r="X59" s="115"/>
      <c r="Y59" s="92" t="s">
        <v>56</v>
      </c>
      <c r="Z59" s="92" t="s">
        <v>56</v>
      </c>
      <c r="AA59" s="115"/>
      <c r="AB59" s="92" t="s">
        <v>56</v>
      </c>
      <c r="AC59" s="92" t="s">
        <v>56</v>
      </c>
      <c r="AD59" s="115"/>
      <c r="AE59" s="116">
        <v>1</v>
      </c>
      <c r="AF59" s="117"/>
      <c r="AG59" s="115"/>
      <c r="AH59" s="92" t="s">
        <v>56</v>
      </c>
      <c r="AI59" s="92" t="s">
        <v>56</v>
      </c>
      <c r="AJ59" s="115"/>
      <c r="AK59" s="116">
        <v>1</v>
      </c>
      <c r="AL59" s="117"/>
      <c r="AM59" s="115"/>
      <c r="AN59" s="92" t="s">
        <v>56</v>
      </c>
      <c r="AO59" s="92" t="s">
        <v>56</v>
      </c>
      <c r="AP59" s="172"/>
      <c r="AQ59" s="116">
        <f>M59+P59+AE59+AK59</f>
        <v>4</v>
      </c>
      <c r="AR59" s="117">
        <f>N59+Q59+AF59+AL59</f>
        <v>2</v>
      </c>
      <c r="AS59" s="171"/>
      <c r="AT59" s="107"/>
      <c r="AU59" s="114" t="s">
        <v>163</v>
      </c>
    </row>
    <row r="60" spans="1:47" s="11" customFormat="1" ht="36" customHeight="1" thickBot="1">
      <c r="A60" s="24" t="s">
        <v>39</v>
      </c>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6"/>
    </row>
    <row r="61" spans="1:47" s="23" customFormat="1" ht="54.75" customHeight="1" thickBot="1">
      <c r="A61" s="173" t="s">
        <v>180</v>
      </c>
      <c r="B61" s="174" t="s">
        <v>28</v>
      </c>
      <c r="C61" s="174" t="s">
        <v>28</v>
      </c>
      <c r="D61" s="174" t="s">
        <v>28</v>
      </c>
      <c r="E61" s="174" t="s">
        <v>28</v>
      </c>
      <c r="F61" s="175" t="s">
        <v>165</v>
      </c>
      <c r="G61" s="176">
        <v>1</v>
      </c>
      <c r="H61" s="177">
        <v>1</v>
      </c>
      <c r="I61" s="175"/>
      <c r="J61" s="176">
        <v>1</v>
      </c>
      <c r="K61" s="177">
        <v>1</v>
      </c>
      <c r="L61" s="175"/>
      <c r="M61" s="176">
        <v>1</v>
      </c>
      <c r="N61" s="177">
        <v>1</v>
      </c>
      <c r="O61" s="175"/>
      <c r="P61" s="176">
        <v>1</v>
      </c>
      <c r="Q61" s="177">
        <v>1</v>
      </c>
      <c r="R61" s="175"/>
      <c r="S61" s="176">
        <v>1</v>
      </c>
      <c r="T61" s="177"/>
      <c r="U61" s="175"/>
      <c r="V61" s="176">
        <v>1</v>
      </c>
      <c r="W61" s="177"/>
      <c r="X61" s="175"/>
      <c r="Y61" s="176">
        <v>1</v>
      </c>
      <c r="Z61" s="177"/>
      <c r="AA61" s="175"/>
      <c r="AB61" s="176">
        <v>1</v>
      </c>
      <c r="AC61" s="177"/>
      <c r="AD61" s="175"/>
      <c r="AE61" s="176">
        <v>1</v>
      </c>
      <c r="AF61" s="177"/>
      <c r="AG61" s="175"/>
      <c r="AH61" s="176">
        <v>1</v>
      </c>
      <c r="AI61" s="177"/>
      <c r="AJ61" s="175"/>
      <c r="AK61" s="176">
        <v>1</v>
      </c>
      <c r="AL61" s="177"/>
      <c r="AM61" s="175"/>
      <c r="AN61" s="176">
        <v>1</v>
      </c>
      <c r="AO61" s="178"/>
      <c r="AP61" s="179"/>
      <c r="AQ61" s="180">
        <f>G61+J61+M61+P61+S61+V61+Y61+AB61+AE61+AH61+AK61+AN61</f>
        <v>12</v>
      </c>
      <c r="AR61" s="177">
        <f>H61+K61+N61+Q61+T61+W61+Z61+AC61+AF61+AI61+AL61+AO61</f>
        <v>4</v>
      </c>
      <c r="AS61" s="181"/>
      <c r="AT61" s="174"/>
      <c r="AU61" s="182" t="s">
        <v>166</v>
      </c>
    </row>
    <row r="62" spans="1:47" ht="27" customHeight="1">
      <c r="A62" s="205"/>
      <c r="B62" s="206"/>
      <c r="C62" s="206"/>
      <c r="D62" s="206"/>
      <c r="E62" s="206"/>
      <c r="F62" s="207"/>
      <c r="G62" s="23">
        <f>G15+G18+G21+G24+G28+G30+G31+G33+G36+G45+G54+G61</f>
        <v>29</v>
      </c>
      <c r="H62" s="23"/>
      <c r="I62" s="23"/>
      <c r="J62" s="23">
        <f>+J15+J17+J18+J20+J21+J24+J26+J27+J28+J35+J45+J61</f>
        <v>32</v>
      </c>
      <c r="K62" s="23"/>
      <c r="L62" s="23"/>
      <c r="M62" s="23">
        <f>+M15+M18+M21+M24+M25+M28+M29+M32+M34+M45+M46+M53+M55+M58+M59+M61</f>
        <v>18</v>
      </c>
      <c r="N62" s="23"/>
      <c r="O62" s="23"/>
      <c r="P62" s="23">
        <f>P15+P18+P21+P24+P28+P40+P45+Y48+P58+P59+P61</f>
        <v>11</v>
      </c>
      <c r="Q62" s="23"/>
      <c r="R62" s="23"/>
      <c r="S62" s="23">
        <f>+S15+S18+S21+S24+S25+S28+S35+S36+S45+S61</f>
        <v>10</v>
      </c>
      <c r="T62" s="23"/>
      <c r="U62" s="23"/>
      <c r="V62" s="23">
        <f>V61+V45+V37+V28+V24+V21+V20+V18+V15</f>
        <v>29</v>
      </c>
      <c r="W62" s="23"/>
      <c r="X62" s="23"/>
      <c r="Y62" s="23">
        <f>Y61+Y48+Y45+Y38+Y33+Y30+Y28+Y24+Y21+Y18+Y17+Y15+Y42</f>
        <v>14</v>
      </c>
      <c r="Z62" s="23"/>
      <c r="AA62" s="23"/>
      <c r="AB62" s="23">
        <f>AB61+AB45+AB40+AB35+AB28+AB27+AB25+AB24+AB21+AB20+AB18+AB15</f>
        <v>33</v>
      </c>
      <c r="AC62" s="23"/>
      <c r="AD62" s="23"/>
      <c r="AE62" s="23">
        <f>AE61+AE59+AE58+AE51+AE50+AE46+AE45+AE36+AE28+AE24+AE21+AE18+AE15</f>
        <v>13</v>
      </c>
      <c r="AF62" s="23"/>
      <c r="AG62" s="23"/>
      <c r="AH62" s="23">
        <f>AH61+AH58+AH57+AH52+AH51+AH49+AH47+AH45+AH43+AH28+AH24+AH21+AH18+AH15</f>
        <v>15</v>
      </c>
      <c r="AI62" s="23"/>
      <c r="AJ62" s="23"/>
      <c r="AK62" s="23">
        <f>AK61+AK59+AK39+AK45+AK35+AK28+AK25+AK24+AK21+AK20+AK18+AK17+AK15</f>
        <v>33</v>
      </c>
      <c r="AL62" s="23"/>
      <c r="AM62" s="23"/>
      <c r="AN62" s="23">
        <f>AN61+AN56+AN45+AN40+AN37+AN28+AN24+AN21+AN18+AN15</f>
        <v>10</v>
      </c>
      <c r="AO62" s="23"/>
      <c r="AP62" s="23"/>
      <c r="AQ62" s="23">
        <f>SUM(AQ15:AQ61)</f>
        <v>245</v>
      </c>
      <c r="AR62" s="23"/>
      <c r="AS62" s="23"/>
      <c r="AT62" s="23"/>
      <c r="AU62" s="23"/>
    </row>
    <row r="63" spans="1:47" ht="61.5" customHeight="1">
      <c r="A63" s="20" t="s">
        <v>41</v>
      </c>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row>
    <row r="64" spans="1:47" ht="35.25" customHeight="1">
      <c r="A64" s="11"/>
      <c r="G64" s="8"/>
      <c r="H64" s="8"/>
      <c r="I64" s="8"/>
      <c r="J64" s="8"/>
      <c r="K64" s="8"/>
      <c r="L64" s="21"/>
      <c r="M64" s="8"/>
      <c r="N64" s="8"/>
      <c r="O64" s="21"/>
      <c r="P64" s="8"/>
      <c r="Q64" s="8"/>
      <c r="R64" s="21"/>
      <c r="S64" s="8"/>
      <c r="T64" s="8"/>
      <c r="U64" s="21"/>
      <c r="V64" s="8"/>
      <c r="W64" s="8"/>
      <c r="X64" s="21"/>
      <c r="Y64" s="8"/>
      <c r="Z64" s="8"/>
      <c r="AA64" s="21"/>
      <c r="AB64" s="8"/>
      <c r="AC64" s="8"/>
      <c r="AD64" s="21"/>
      <c r="AE64" s="8"/>
      <c r="AF64" s="8"/>
      <c r="AG64" s="21"/>
      <c r="AH64" s="8"/>
      <c r="AI64" s="8"/>
      <c r="AJ64" s="21"/>
      <c r="AK64" s="8"/>
      <c r="AL64" s="8"/>
      <c r="AM64" s="21"/>
      <c r="AN64" s="8"/>
      <c r="AO64" s="8"/>
      <c r="AP64" s="21"/>
      <c r="AQ64" s="8"/>
      <c r="AR64" s="8"/>
      <c r="AS64" s="8"/>
      <c r="AT64" s="8"/>
      <c r="AU64" s="8"/>
    </row>
    <row r="70" spans="5:39" ht="18" customHeight="1">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11"/>
      <c r="AM70" s="12"/>
    </row>
  </sheetData>
  <sheetProtection/>
  <mergeCells count="42">
    <mergeCell ref="A6:AU6"/>
    <mergeCell ref="AS11:AS13"/>
    <mergeCell ref="B11:E11"/>
    <mergeCell ref="D12:D13"/>
    <mergeCell ref="C12:C13"/>
    <mergeCell ref="B1:AT3"/>
    <mergeCell ref="A7:AU7"/>
    <mergeCell ref="A8:AU8"/>
    <mergeCell ref="A10:AU10"/>
    <mergeCell ref="A1:A3"/>
    <mergeCell ref="A9:AU9"/>
    <mergeCell ref="A5:AU5"/>
    <mergeCell ref="G11:I12"/>
    <mergeCell ref="J11:L12"/>
    <mergeCell ref="M11:O12"/>
    <mergeCell ref="P11:R12"/>
    <mergeCell ref="AE11:AG12"/>
    <mergeCell ref="AH11:AJ12"/>
    <mergeCell ref="B12:B13"/>
    <mergeCell ref="A11:A13"/>
    <mergeCell ref="A60:AU60"/>
    <mergeCell ref="E70:AK70"/>
    <mergeCell ref="F63:AU63"/>
    <mergeCell ref="A22:AU22"/>
    <mergeCell ref="A23:AU23"/>
    <mergeCell ref="A44:AU44"/>
    <mergeCell ref="AR11:AR13"/>
    <mergeCell ref="AT11:AT13"/>
    <mergeCell ref="F11:F13"/>
    <mergeCell ref="E12:E13"/>
    <mergeCell ref="AK11:AM12"/>
    <mergeCell ref="AN11:AP12"/>
    <mergeCell ref="A14:AU14"/>
    <mergeCell ref="A16:AU16"/>
    <mergeCell ref="A19:AU19"/>
    <mergeCell ref="A41:AU41"/>
    <mergeCell ref="S11:U12"/>
    <mergeCell ref="V11:X12"/>
    <mergeCell ref="Y11:AA12"/>
    <mergeCell ref="AB11:AD12"/>
    <mergeCell ref="AU11:AU13"/>
    <mergeCell ref="AQ11:AQ13"/>
  </mergeCells>
  <printOptions horizontalCentered="1" verticalCentered="1"/>
  <pageMargins left="0.2362204724409449" right="0.7086614173228347" top="0.7480314960629921" bottom="0.7480314960629921" header="0.31496062992125984" footer="0.31496062992125984"/>
  <pageSetup horizontalDpi="600" verticalDpi="600" orientation="landscape" paperSize="14" scale="29" r:id="rId2"/>
  <headerFooter>
    <oddFooter>&amp;R&amp;P de &amp;N</oddFooter>
  </headerFooter>
  <rowBreaks count="1" manualBreakCount="1">
    <brk id="65" max="18" man="1"/>
  </rowBreaks>
  <drawing r:id="rId1"/>
</worksheet>
</file>

<file path=xl/worksheets/sheet2.xml><?xml version="1.0" encoding="utf-8"?>
<worksheet xmlns="http://schemas.openxmlformats.org/spreadsheetml/2006/main" xmlns:r="http://schemas.openxmlformats.org/officeDocument/2006/relationships">
  <dimension ref="B1:E15"/>
  <sheetViews>
    <sheetView zoomScalePageLayoutView="0" workbookViewId="0" topLeftCell="A1">
      <selection activeCell="A1" sqref="A1"/>
    </sheetView>
  </sheetViews>
  <sheetFormatPr defaultColWidth="11.421875" defaultRowHeight="15"/>
  <cols>
    <col min="1" max="1" width="11.421875" style="4" customWidth="1"/>
    <col min="2" max="5" width="25.7109375" style="5" customWidth="1"/>
    <col min="6" max="16384" width="11.421875" style="4" customWidth="1"/>
  </cols>
  <sheetData>
    <row r="1" spans="2:5" s="2" customFormat="1" ht="15">
      <c r="B1" s="1"/>
      <c r="C1" s="1"/>
      <c r="D1" s="1"/>
      <c r="E1" s="1"/>
    </row>
    <row r="2" spans="2:5" s="2" customFormat="1" ht="15">
      <c r="B2" s="1" t="s">
        <v>24</v>
      </c>
      <c r="C2" s="1" t="s">
        <v>25</v>
      </c>
      <c r="D2" s="1" t="s">
        <v>26</v>
      </c>
      <c r="E2" s="1" t="s">
        <v>27</v>
      </c>
    </row>
    <row r="3" spans="2:5" ht="79.5" customHeight="1">
      <c r="B3" s="3" t="str">
        <f>'[1]Hoja1'!A5</f>
        <v>PLANEACION ESTRATEGICA Y GESTION DE RECURSOS FINANCIEROS</v>
      </c>
      <c r="C3" s="3" t="str">
        <f>'[1]Hoja1'!A9</f>
        <v>FORMULACION DE POLITICAS E INSTRUMENTACION NORMATIVA</v>
      </c>
      <c r="D3" s="3" t="str">
        <f>'[1]Hoja1'!A14</f>
        <v>CONCEPTOS JURIDICOS
PROCESOS JUDICIALES Y ACCIONES CONSTITUCIONALES</v>
      </c>
      <c r="E3" s="3" t="str">
        <f>'[1]Hoja1'!$A$24</f>
        <v>EVALUACION, ACOMPAÑAMIENTO Y ASESORIA DEL SISTEMA DE CONTROL INTERNO.</v>
      </c>
    </row>
    <row r="4" spans="2:5" ht="47.25" customHeight="1">
      <c r="B4" s="3" t="str">
        <f>'[1]Hoja1'!A6</f>
        <v>GESTION DE PROYECTOS Y TECNOLOGIAS DE LA INFORMACION</v>
      </c>
      <c r="C4" s="3" t="str">
        <f>'[1]Hoja1'!A10</f>
        <v>PROMOCION Y ACOMPAÑAMIENTO</v>
      </c>
      <c r="D4" s="3" t="str">
        <f>'[1]Hoja1'!A15</f>
        <v>GESTION DEL TALENTO HUMANO</v>
      </c>
      <c r="E4" s="5" t="s">
        <v>28</v>
      </c>
    </row>
    <row r="5" spans="2:4" ht="45">
      <c r="B5" s="3" t="str">
        <f>'[1]Hoja1'!A7</f>
        <v>ADMINISTRACION DEL SISTEMA INTEGRADO DE GESTION</v>
      </c>
      <c r="C5" s="3" t="str">
        <f>'[1]Hoja1'!A11</f>
        <v>GESTION DEL SUBSIDIO</v>
      </c>
      <c r="D5" s="3" t="str">
        <f>'[1]Hoja1'!A16</f>
        <v>PROCESOS DISCIPLINARIOS</v>
      </c>
    </row>
    <row r="6" spans="2:4" ht="45">
      <c r="B6" s="3" t="str">
        <f>'[1]Hoja1'!A8</f>
        <v>GESTION DE COMUNICACIONES INTERNAS Y EXTERNAS</v>
      </c>
      <c r="C6" s="3" t="str">
        <f>'[1]Hoja1'!A12</f>
        <v>GESTION DE PROYECTOS</v>
      </c>
      <c r="D6" s="3" t="str">
        <f>'[1]Hoja1'!A17</f>
        <v>GESTION DE CONTRATACION</v>
      </c>
    </row>
    <row r="7" spans="2:4" ht="48" customHeight="1">
      <c r="B7" s="5" t="s">
        <v>28</v>
      </c>
      <c r="C7" s="3" t="str">
        <f>'[1]Hoja1'!A13</f>
        <v>TITULACION Y SANEAMIENTO PREDIAL</v>
      </c>
      <c r="D7" s="3" t="str">
        <f>'[1]Hoja1'!A18</f>
        <v>GESTION, SOPORTE Y APOYO TECNOLOGICO</v>
      </c>
    </row>
    <row r="8" spans="3:4" ht="30">
      <c r="C8" s="3" t="str">
        <f>'[1]Hoja1'!$A$23</f>
        <v>ATENCION AL USUARIO Y ATENCION LEGISLATIVA</v>
      </c>
      <c r="D8" s="3" t="str">
        <f>'[1]Hoja1'!A19</f>
        <v>GESTION DE RECURSOS FISICOS</v>
      </c>
    </row>
    <row r="9" spans="3:4" ht="35.25" customHeight="1">
      <c r="C9" s="5" t="s">
        <v>28</v>
      </c>
      <c r="D9" s="3" t="str">
        <f>'[1]Hoja1'!A20</f>
        <v>GESTION DOCUMENTAL</v>
      </c>
    </row>
    <row r="10" ht="60" customHeight="1">
      <c r="D10" s="3" t="str">
        <f>'[1]Hoja1'!A21</f>
        <v>SEGUIMIENTO Y CONTROL A LA EJECUCION DEL RECURSO FINANCIERO.</v>
      </c>
    </row>
    <row r="11" ht="57" customHeight="1">
      <c r="D11" s="3" t="str">
        <f>'[1]Hoja1'!A22</f>
        <v>SANEAMIENTO DE LOS ACTIVOS DE LOS EXTINTOS ICT UNURBE.</v>
      </c>
    </row>
    <row r="12" ht="69.75" customHeight="1">
      <c r="D12" s="3" t="s">
        <v>29</v>
      </c>
    </row>
    <row r="13" ht="89.25" customHeight="1">
      <c r="D13" s="3" t="s">
        <v>30</v>
      </c>
    </row>
    <row r="14" ht="105" customHeight="1">
      <c r="D14" s="3" t="s">
        <v>31</v>
      </c>
    </row>
    <row r="15" ht="15">
      <c r="D15" s="5" t="s">
        <v>28</v>
      </c>
    </row>
  </sheetData>
  <sheetProtection password="FBF9"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AUDITORIA PAA- 30-04-2020 MODIF ABRIL</dc:title>
  <dc:subject/>
  <dc:creator>UNAD</dc:creator>
  <cp:keywords/>
  <dc:description/>
  <cp:lastModifiedBy>Alexandra Cortes</cp:lastModifiedBy>
  <cp:lastPrinted>2018-01-25T20:56:08Z</cp:lastPrinted>
  <dcterms:created xsi:type="dcterms:W3CDTF">2007-10-10T14:59:30Z</dcterms:created>
  <dcterms:modified xsi:type="dcterms:W3CDTF">2020-04-28T00:51:18Z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ocumento">
    <vt:lpwstr>Formatos</vt:lpwstr>
  </property>
  <property fmtid="{D5CDD505-2E9C-101B-9397-08002B2CF9AE}" pid="3" name="Nueva columna1">
    <vt:lpwstr>Evaluación Independiente y Asesoría</vt:lpwstr>
  </property>
  <property fmtid="{D5CDD505-2E9C-101B-9397-08002B2CF9AE}" pid="4" name="Sector">
    <vt:lpwstr>Otro</vt:lpwstr>
  </property>
  <property fmtid="{D5CDD505-2E9C-101B-9397-08002B2CF9AE}" pid="5" name="Carpeta">
    <vt:lpwstr>Otro</vt:lpwstr>
  </property>
  <property fmtid="{D5CDD505-2E9C-101B-9397-08002B2CF9AE}" pid="6" name="Subcarpeta">
    <vt:lpwstr>Plan Anual de Auditorías</vt:lpwstr>
  </property>
  <property fmtid="{D5CDD505-2E9C-101B-9397-08002B2CF9AE}" pid="7" name="Proyecto">
    <vt:lpwstr>Ninguno</vt:lpwstr>
  </property>
  <property fmtid="{D5CDD505-2E9C-101B-9397-08002B2CF9AE}" pid="8" name="Fecha del documento">
    <vt:lpwstr>2020-05-11T00:00:00Z</vt:lpwstr>
  </property>
  <property fmtid="{D5CDD505-2E9C-101B-9397-08002B2CF9AE}" pid="9" name="Año">
    <vt:lpwstr>2020</vt:lpwstr>
  </property>
  <property fmtid="{D5CDD505-2E9C-101B-9397-08002B2CF9AE}" pid="10" name="Tipo de documento">
    <vt:lpwstr>Plan Anual de Auditorías</vt:lpwstr>
  </property>
</Properties>
</file>