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Diaz\Downloads\"/>
    </mc:Choice>
  </mc:AlternateContent>
  <xr:revisionPtr revIDLastSave="0" documentId="13_ncr:1_{85A4B82E-322D-4837-BD07-F617A95C9556}" xr6:coauthVersionLast="47" xr6:coauthVersionMax="47" xr10:uidLastSave="{00000000-0000-0000-0000-000000000000}"/>
  <bookViews>
    <workbookView xWindow="-108" yWindow="-108" windowWidth="23256" windowHeight="12456" xr2:uid="{157C3110-3A9E-4A33-8203-7F9FC8D16852}"/>
  </bookViews>
  <sheets>
    <sheet name="Hist 2018-2025" sheetId="1" r:id="rId1"/>
    <sheet name="Hist 2018- a 31-03-2025 " sheetId="3" state="hidden" r:id="rId2"/>
  </sheets>
  <externalReferences>
    <externalReference r:id="rId3"/>
    <externalReference r:id="rId4"/>
  </externalReferences>
  <definedNames>
    <definedName name="Entidad">[1]Listas!$B$4:$B$97</definedName>
    <definedName name="Sector">[1]Listas!$A$4:$A$17</definedName>
    <definedName name="Tipo_Hito">[2]Listas!$A$2:$A$1048576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Z14" i="1" l="1"/>
  <c r="CZ13" i="1"/>
  <c r="CZ11" i="1"/>
  <c r="CZ10" i="1"/>
  <c r="CZ8" i="1"/>
  <c r="CZ7" i="1"/>
  <c r="CS27" i="1"/>
  <c r="CS28" i="1"/>
  <c r="CS30" i="1"/>
  <c r="CS31" i="1"/>
  <c r="CS32" i="1"/>
  <c r="CY49" i="1"/>
  <c r="CX49" i="1"/>
  <c r="CW49" i="1"/>
  <c r="CV49" i="1"/>
  <c r="DB48" i="1"/>
  <c r="DA48" i="1"/>
  <c r="CZ48" i="1"/>
  <c r="DB47" i="1"/>
  <c r="DA47" i="1"/>
  <c r="CZ47" i="1"/>
  <c r="CY44" i="1"/>
  <c r="CX44" i="1"/>
  <c r="CX45" i="1" s="1"/>
  <c r="CW44" i="1"/>
  <c r="CW45" i="1" s="1"/>
  <c r="CV44" i="1"/>
  <c r="CV45" i="1" s="1"/>
  <c r="DB39" i="1"/>
  <c r="DA39" i="1"/>
  <c r="CZ39" i="1"/>
  <c r="DB37" i="1"/>
  <c r="DA37" i="1"/>
  <c r="CZ37" i="1"/>
  <c r="DB36" i="1"/>
  <c r="DA36" i="1"/>
  <c r="CZ36" i="1"/>
  <c r="CY33" i="1"/>
  <c r="CX33" i="1"/>
  <c r="DA33" i="1" s="1"/>
  <c r="CW33" i="1"/>
  <c r="CZ33" i="1" s="1"/>
  <c r="CV33" i="1"/>
  <c r="DB32" i="1"/>
  <c r="DA32" i="1"/>
  <c r="CZ32" i="1"/>
  <c r="DB31" i="1"/>
  <c r="DA31" i="1"/>
  <c r="CZ31" i="1"/>
  <c r="DB30" i="1"/>
  <c r="DA30" i="1"/>
  <c r="CZ30" i="1"/>
  <c r="CY29" i="1"/>
  <c r="CX29" i="1"/>
  <c r="DA29" i="1" s="1"/>
  <c r="CW29" i="1"/>
  <c r="CV29" i="1"/>
  <c r="CV34" i="1" s="1"/>
  <c r="CV51" i="1" s="1"/>
  <c r="DB28" i="1"/>
  <c r="DA28" i="1"/>
  <c r="CZ28" i="1"/>
  <c r="DB27" i="1"/>
  <c r="DA27" i="1"/>
  <c r="CZ27" i="1"/>
  <c r="DB44" i="1" l="1"/>
  <c r="DB49" i="1"/>
  <c r="DB33" i="1"/>
  <c r="CZ49" i="1"/>
  <c r="CY45" i="1"/>
  <c r="DB45" i="1" s="1"/>
  <c r="CZ45" i="1"/>
  <c r="DA49" i="1"/>
  <c r="DA45" i="1"/>
  <c r="CW34" i="1"/>
  <c r="CW51" i="1" s="1"/>
  <c r="CZ51" i="1" s="1"/>
  <c r="CY34" i="1"/>
  <c r="CY51" i="1" s="1"/>
  <c r="DB51" i="1" s="1"/>
  <c r="CX34" i="1"/>
  <c r="CX51" i="1" s="1"/>
  <c r="DA51" i="1" s="1"/>
  <c r="DB29" i="1"/>
  <c r="CZ44" i="1"/>
  <c r="CZ29" i="1"/>
  <c r="DA44" i="1"/>
  <c r="DB14" i="1"/>
  <c r="DA14" i="1"/>
  <c r="DB13" i="1"/>
  <c r="CX15" i="1"/>
  <c r="CW15" i="1"/>
  <c r="CV12" i="1"/>
  <c r="DB10" i="1"/>
  <c r="CX12" i="1"/>
  <c r="CY9" i="1"/>
  <c r="BI56" i="3"/>
  <c r="BG56" i="3"/>
  <c r="BE56" i="3"/>
  <c r="BC56" i="3"/>
  <c r="BA56" i="3"/>
  <c r="CR48" i="3"/>
  <c r="CQ48" i="3"/>
  <c r="CP48" i="3"/>
  <c r="CO48" i="3"/>
  <c r="CS48" i="3" s="1"/>
  <c r="CK48" i="3"/>
  <c r="CJ48" i="3"/>
  <c r="CM48" i="3" s="1"/>
  <c r="CI48" i="3"/>
  <c r="CL48" i="3" s="1"/>
  <c r="CH48" i="3"/>
  <c r="CN48" i="3" s="1"/>
  <c r="CG48" i="3"/>
  <c r="CD48" i="3"/>
  <c r="CC48" i="3"/>
  <c r="CB48" i="3"/>
  <c r="CA48" i="3"/>
  <c r="BW48" i="3"/>
  <c r="BV48" i="3"/>
  <c r="BU48" i="3"/>
  <c r="BX48" i="3" s="1"/>
  <c r="BT48" i="3"/>
  <c r="BP48" i="3"/>
  <c r="BO48" i="3"/>
  <c r="BR48" i="3" s="1"/>
  <c r="BN48" i="3"/>
  <c r="BQ48" i="3" s="1"/>
  <c r="BM48" i="3"/>
  <c r="BS48" i="3" s="1"/>
  <c r="BI48" i="3"/>
  <c r="BH48" i="3"/>
  <c r="BG48" i="3"/>
  <c r="BJ48" i="3" s="1"/>
  <c r="BF48" i="3"/>
  <c r="BB48" i="3"/>
  <c r="BA48" i="3"/>
  <c r="AZ48" i="3"/>
  <c r="BC48" i="3" s="1"/>
  <c r="AY48" i="3"/>
  <c r="AU48" i="3"/>
  <c r="AX48" i="3" s="1"/>
  <c r="AT48" i="3"/>
  <c r="AS48" i="3"/>
  <c r="AR48" i="3"/>
  <c r="AW48" i="3" s="1"/>
  <c r="AN48" i="3"/>
  <c r="AQ48" i="3" s="1"/>
  <c r="AM48" i="3"/>
  <c r="AP48" i="3" s="1"/>
  <c r="AL48" i="3"/>
  <c r="AK48" i="3"/>
  <c r="AG48" i="3"/>
  <c r="AJ48" i="3" s="1"/>
  <c r="AF48" i="3"/>
  <c r="AI48" i="3" s="1"/>
  <c r="AE48" i="3"/>
  <c r="AH48" i="3" s="1"/>
  <c r="AD48" i="3"/>
  <c r="Z48" i="3"/>
  <c r="AC48" i="3" s="1"/>
  <c r="Y48" i="3"/>
  <c r="AB48" i="3" s="1"/>
  <c r="X48" i="3"/>
  <c r="AA48" i="3" s="1"/>
  <c r="W48" i="3"/>
  <c r="S48" i="3"/>
  <c r="V48" i="3" s="1"/>
  <c r="R48" i="3"/>
  <c r="U48" i="3" s="1"/>
  <c r="Q48" i="3"/>
  <c r="T48" i="3" s="1"/>
  <c r="P48" i="3"/>
  <c r="L48" i="3"/>
  <c r="O48" i="3" s="1"/>
  <c r="K48" i="3"/>
  <c r="N48" i="3" s="1"/>
  <c r="J48" i="3"/>
  <c r="M48" i="3" s="1"/>
  <c r="I48" i="3"/>
  <c r="E48" i="3"/>
  <c r="H48" i="3" s="1"/>
  <c r="D48" i="3"/>
  <c r="G48" i="3" s="1"/>
  <c r="C48" i="3"/>
  <c r="F48" i="3" s="1"/>
  <c r="B48" i="3"/>
  <c r="CU47" i="3"/>
  <c r="CT47" i="3"/>
  <c r="CS47" i="3"/>
  <c r="CN47" i="3"/>
  <c r="CM47" i="3"/>
  <c r="CL47" i="3"/>
  <c r="CG47" i="3"/>
  <c r="CF47" i="3"/>
  <c r="CE47" i="3"/>
  <c r="BZ47" i="3"/>
  <c r="BY47" i="3"/>
  <c r="BX47" i="3"/>
  <c r="BS47" i="3"/>
  <c r="BR47" i="3"/>
  <c r="BQ47" i="3"/>
  <c r="BL47" i="3"/>
  <c r="BK47" i="3"/>
  <c r="BJ47" i="3"/>
  <c r="BE47" i="3"/>
  <c r="BD47" i="3"/>
  <c r="BC47" i="3"/>
  <c r="AX47" i="3"/>
  <c r="AW47" i="3"/>
  <c r="AV47" i="3"/>
  <c r="AQ47" i="3"/>
  <c r="AP47" i="3"/>
  <c r="AO47" i="3"/>
  <c r="AJ47" i="3"/>
  <c r="AI47" i="3"/>
  <c r="AH47" i="3"/>
  <c r="AC47" i="3"/>
  <c r="AB47" i="3"/>
  <c r="AA47" i="3"/>
  <c r="V47" i="3"/>
  <c r="U47" i="3"/>
  <c r="T47" i="3"/>
  <c r="O47" i="3"/>
  <c r="N47" i="3"/>
  <c r="M47" i="3"/>
  <c r="H47" i="3"/>
  <c r="G47" i="3"/>
  <c r="F47" i="3"/>
  <c r="CU46" i="3"/>
  <c r="CT46" i="3"/>
  <c r="CS46" i="3"/>
  <c r="CN46" i="3"/>
  <c r="CM46" i="3"/>
  <c r="CL46" i="3"/>
  <c r="CG46" i="3"/>
  <c r="CF46" i="3"/>
  <c r="CE46" i="3"/>
  <c r="BZ46" i="3"/>
  <c r="BY46" i="3"/>
  <c r="BX46" i="3"/>
  <c r="BS46" i="3"/>
  <c r="BR46" i="3"/>
  <c r="BQ46" i="3"/>
  <c r="BL46" i="3"/>
  <c r="BK46" i="3"/>
  <c r="BJ46" i="3"/>
  <c r="BE46" i="3"/>
  <c r="BD46" i="3"/>
  <c r="BC46" i="3"/>
  <c r="AX46" i="3"/>
  <c r="AW46" i="3"/>
  <c r="AV46" i="3"/>
  <c r="AQ46" i="3"/>
  <c r="AP46" i="3"/>
  <c r="AO46" i="3"/>
  <c r="AJ46" i="3"/>
  <c r="AI46" i="3"/>
  <c r="AH46" i="3"/>
  <c r="AC46" i="3"/>
  <c r="AB46" i="3"/>
  <c r="AA46" i="3"/>
  <c r="V46" i="3"/>
  <c r="U46" i="3"/>
  <c r="T46" i="3"/>
  <c r="O46" i="3"/>
  <c r="N46" i="3"/>
  <c r="M46" i="3"/>
  <c r="H46" i="3"/>
  <c r="G46" i="3"/>
  <c r="F46" i="3"/>
  <c r="BG44" i="3"/>
  <c r="BB44" i="3"/>
  <c r="AL44" i="3"/>
  <c r="AO44" i="3" s="1"/>
  <c r="AG44" i="3"/>
  <c r="AJ44" i="3" s="1"/>
  <c r="AF44" i="3"/>
  <c r="AI44" i="3" s="1"/>
  <c r="W44" i="3"/>
  <c r="CR43" i="3"/>
  <c r="CR44" i="3" s="1"/>
  <c r="CQ43" i="3"/>
  <c r="CQ44" i="3" s="1"/>
  <c r="CP43" i="3"/>
  <c r="CS43" i="3" s="1"/>
  <c r="CO43" i="3"/>
  <c r="CO44" i="3" s="1"/>
  <c r="CK43" i="3"/>
  <c r="CJ43" i="3"/>
  <c r="CI43" i="3"/>
  <c r="CH43" i="3"/>
  <c r="CH44" i="3" s="1"/>
  <c r="CF43" i="3"/>
  <c r="CE43" i="3"/>
  <c r="CD43" i="3"/>
  <c r="CD10" i="3" s="1"/>
  <c r="CC43" i="3"/>
  <c r="CC44" i="3" s="1"/>
  <c r="CB43" i="3"/>
  <c r="CB44" i="3" s="1"/>
  <c r="CE44" i="3" s="1"/>
  <c r="CA43" i="3"/>
  <c r="CA44" i="3" s="1"/>
  <c r="BW43" i="3"/>
  <c r="BZ43" i="3" s="1"/>
  <c r="BV43" i="3"/>
  <c r="BV44" i="3" s="1"/>
  <c r="BU43" i="3"/>
  <c r="BX43" i="3" s="1"/>
  <c r="BT43" i="3"/>
  <c r="BT44" i="3" s="1"/>
  <c r="BP43" i="3"/>
  <c r="BO43" i="3"/>
  <c r="BN43" i="3"/>
  <c r="BN10" i="3" s="1"/>
  <c r="BM43" i="3"/>
  <c r="BM44" i="3" s="1"/>
  <c r="BK43" i="3"/>
  <c r="BJ43" i="3"/>
  <c r="BI43" i="3"/>
  <c r="BL43" i="3" s="1"/>
  <c r="BH43" i="3"/>
  <c r="BH44" i="3" s="1"/>
  <c r="BK44" i="3" s="1"/>
  <c r="BG43" i="3"/>
  <c r="BF43" i="3"/>
  <c r="BF44" i="3" s="1"/>
  <c r="BB43" i="3"/>
  <c r="BA43" i="3"/>
  <c r="BA44" i="3" s="1"/>
  <c r="AZ43" i="3"/>
  <c r="AY43" i="3"/>
  <c r="BE43" i="3" s="1"/>
  <c r="AX43" i="3"/>
  <c r="AU43" i="3"/>
  <c r="AU44" i="3" s="1"/>
  <c r="AT43" i="3"/>
  <c r="AS43" i="3"/>
  <c r="AR43" i="3"/>
  <c r="AR44" i="3" s="1"/>
  <c r="AO43" i="3"/>
  <c r="AN43" i="3"/>
  <c r="AQ43" i="3" s="1"/>
  <c r="AM43" i="3"/>
  <c r="AP43" i="3" s="1"/>
  <c r="AL43" i="3"/>
  <c r="AK43" i="3"/>
  <c r="AK44" i="3" s="1"/>
  <c r="AG43" i="3"/>
  <c r="AF43" i="3"/>
  <c r="AE43" i="3"/>
  <c r="AE44" i="3" s="1"/>
  <c r="AD43" i="3"/>
  <c r="AD44" i="3" s="1"/>
  <c r="AC43" i="3"/>
  <c r="Z43" i="3"/>
  <c r="Z44" i="3" s="1"/>
  <c r="Y43" i="3"/>
  <c r="X43" i="3"/>
  <c r="W43" i="3"/>
  <c r="T43" i="3"/>
  <c r="S43" i="3"/>
  <c r="V43" i="3" s="1"/>
  <c r="R43" i="3"/>
  <c r="R10" i="3" s="1"/>
  <c r="U10" i="3" s="1"/>
  <c r="Q43" i="3"/>
  <c r="Q44" i="3" s="1"/>
  <c r="P43" i="3"/>
  <c r="P44" i="3" s="1"/>
  <c r="L43" i="3"/>
  <c r="L44" i="3" s="1"/>
  <c r="K43" i="3"/>
  <c r="K44" i="3" s="1"/>
  <c r="J43" i="3"/>
  <c r="J44" i="3" s="1"/>
  <c r="I43" i="3"/>
  <c r="O43" i="3" s="1"/>
  <c r="C43" i="3"/>
  <c r="F43" i="3" s="1"/>
  <c r="B43" i="3"/>
  <c r="B10" i="3" s="1"/>
  <c r="CU42" i="3"/>
  <c r="CT42" i="3"/>
  <c r="CS42" i="3"/>
  <c r="BZ42" i="3"/>
  <c r="BY42" i="3"/>
  <c r="BX42" i="3"/>
  <c r="AC41" i="3"/>
  <c r="AB41" i="3"/>
  <c r="AA41" i="3"/>
  <c r="V41" i="3"/>
  <c r="U41" i="3"/>
  <c r="T41" i="3"/>
  <c r="H41" i="3"/>
  <c r="G41" i="3"/>
  <c r="F41" i="3"/>
  <c r="AJ40" i="3"/>
  <c r="AI40" i="3"/>
  <c r="AH40" i="3"/>
  <c r="AC40" i="3"/>
  <c r="AB40" i="3"/>
  <c r="AA40" i="3"/>
  <c r="V40" i="3"/>
  <c r="U40" i="3"/>
  <c r="T40" i="3"/>
  <c r="O40" i="3"/>
  <c r="N40" i="3"/>
  <c r="M40" i="3"/>
  <c r="H40" i="3"/>
  <c r="G40" i="3"/>
  <c r="F40" i="3"/>
  <c r="V39" i="3"/>
  <c r="U39" i="3"/>
  <c r="T39" i="3"/>
  <c r="O39" i="3"/>
  <c r="N39" i="3"/>
  <c r="M39" i="3"/>
  <c r="H39" i="3"/>
  <c r="G39" i="3"/>
  <c r="F39" i="3"/>
  <c r="CU38" i="3"/>
  <c r="CT38" i="3"/>
  <c r="CS38" i="3"/>
  <c r="CN38" i="3"/>
  <c r="CM38" i="3"/>
  <c r="CL38" i="3"/>
  <c r="CG38" i="3"/>
  <c r="CF38" i="3"/>
  <c r="CE38" i="3"/>
  <c r="BZ38" i="3"/>
  <c r="BY38" i="3"/>
  <c r="BX38" i="3"/>
  <c r="BS38" i="3"/>
  <c r="BR38" i="3"/>
  <c r="BQ38" i="3"/>
  <c r="BL38" i="3"/>
  <c r="BK38" i="3"/>
  <c r="BJ38" i="3"/>
  <c r="BE38" i="3"/>
  <c r="BD38" i="3"/>
  <c r="BC38" i="3"/>
  <c r="AX38" i="3"/>
  <c r="AW38" i="3"/>
  <c r="AV38" i="3"/>
  <c r="AQ38" i="3"/>
  <c r="AP38" i="3"/>
  <c r="AO38" i="3"/>
  <c r="AJ38" i="3"/>
  <c r="AI38" i="3"/>
  <c r="AH38" i="3"/>
  <c r="AC38" i="3"/>
  <c r="AB38" i="3"/>
  <c r="AA38" i="3"/>
  <c r="V38" i="3"/>
  <c r="U38" i="3"/>
  <c r="T38" i="3"/>
  <c r="O38" i="3"/>
  <c r="N38" i="3"/>
  <c r="M38" i="3"/>
  <c r="H38" i="3"/>
  <c r="G38" i="3"/>
  <c r="F38" i="3"/>
  <c r="E38" i="3"/>
  <c r="E43" i="3" s="1"/>
  <c r="D38" i="3"/>
  <c r="D43" i="3" s="1"/>
  <c r="AX37" i="3"/>
  <c r="AW37" i="3"/>
  <c r="AV37" i="3"/>
  <c r="AQ37" i="3"/>
  <c r="AP37" i="3"/>
  <c r="AO37" i="3"/>
  <c r="AJ37" i="3"/>
  <c r="AI37" i="3"/>
  <c r="AH37" i="3"/>
  <c r="AC37" i="3"/>
  <c r="AB37" i="3"/>
  <c r="AA37" i="3"/>
  <c r="V37" i="3"/>
  <c r="U37" i="3"/>
  <c r="T37" i="3"/>
  <c r="O37" i="3"/>
  <c r="N37" i="3"/>
  <c r="M37" i="3"/>
  <c r="H37" i="3"/>
  <c r="G37" i="3"/>
  <c r="F37" i="3"/>
  <c r="CU36" i="3"/>
  <c r="CT36" i="3"/>
  <c r="CS36" i="3"/>
  <c r="CN36" i="3"/>
  <c r="CM36" i="3"/>
  <c r="CL36" i="3"/>
  <c r="CG36" i="3"/>
  <c r="CF36" i="3"/>
  <c r="CE36" i="3"/>
  <c r="BZ36" i="3"/>
  <c r="BY36" i="3"/>
  <c r="BX36" i="3"/>
  <c r="BS36" i="3"/>
  <c r="BR36" i="3"/>
  <c r="BQ36" i="3"/>
  <c r="BL36" i="3"/>
  <c r="BK36" i="3"/>
  <c r="BJ36" i="3"/>
  <c r="BE36" i="3"/>
  <c r="BD36" i="3"/>
  <c r="BC36" i="3"/>
  <c r="AX36" i="3"/>
  <c r="AW36" i="3"/>
  <c r="AV36" i="3"/>
  <c r="AQ36" i="3"/>
  <c r="AP36" i="3"/>
  <c r="AO36" i="3"/>
  <c r="AJ36" i="3"/>
  <c r="AI36" i="3"/>
  <c r="AH36" i="3"/>
  <c r="AC36" i="3"/>
  <c r="AB36" i="3"/>
  <c r="AA36" i="3"/>
  <c r="V36" i="3"/>
  <c r="U36" i="3"/>
  <c r="T36" i="3"/>
  <c r="O36" i="3"/>
  <c r="N36" i="3"/>
  <c r="M36" i="3"/>
  <c r="G36" i="3"/>
  <c r="B36" i="3"/>
  <c r="F36" i="3" s="1"/>
  <c r="CU35" i="3"/>
  <c r="CT35" i="3"/>
  <c r="CS35" i="3"/>
  <c r="CN35" i="3"/>
  <c r="CM35" i="3"/>
  <c r="CL35" i="3"/>
  <c r="CG35" i="3"/>
  <c r="CF35" i="3"/>
  <c r="CE35" i="3"/>
  <c r="BZ35" i="3"/>
  <c r="BY35" i="3"/>
  <c r="BX35" i="3"/>
  <c r="BR35" i="3"/>
  <c r="BQ35" i="3"/>
  <c r="BK35" i="3"/>
  <c r="BJ35" i="3"/>
  <c r="BD35" i="3"/>
  <c r="BC35" i="3"/>
  <c r="AW35" i="3"/>
  <c r="AV35" i="3"/>
  <c r="AP35" i="3"/>
  <c r="AO35" i="3"/>
  <c r="AI35" i="3"/>
  <c r="AH35" i="3"/>
  <c r="AB35" i="3"/>
  <c r="AA35" i="3"/>
  <c r="U35" i="3"/>
  <c r="T35" i="3"/>
  <c r="N35" i="3"/>
  <c r="M35" i="3"/>
  <c r="G35" i="3"/>
  <c r="F35" i="3"/>
  <c r="CR32" i="3"/>
  <c r="CU32" i="3" s="1"/>
  <c r="CQ32" i="3"/>
  <c r="CT32" i="3" s="1"/>
  <c r="CP32" i="3"/>
  <c r="CO32" i="3"/>
  <c r="CK32" i="3"/>
  <c r="CJ32" i="3"/>
  <c r="CJ7" i="3" s="1"/>
  <c r="CI32" i="3"/>
  <c r="CI33" i="3" s="1"/>
  <c r="CH32" i="3"/>
  <c r="CL32" i="3" s="1"/>
  <c r="CG32" i="3"/>
  <c r="CD32" i="3"/>
  <c r="CC32" i="3"/>
  <c r="CF32" i="3" s="1"/>
  <c r="CB32" i="3"/>
  <c r="CE32" i="3" s="1"/>
  <c r="CA32" i="3"/>
  <c r="BW32" i="3"/>
  <c r="BV32" i="3"/>
  <c r="BU32" i="3"/>
  <c r="BX32" i="3" s="1"/>
  <c r="BT32" i="3"/>
  <c r="BT7" i="3" s="1"/>
  <c r="BP32" i="3"/>
  <c r="BO32" i="3"/>
  <c r="BN32" i="3"/>
  <c r="BQ32" i="3" s="1"/>
  <c r="BM32" i="3"/>
  <c r="BJ32" i="3"/>
  <c r="BI32" i="3"/>
  <c r="BH32" i="3"/>
  <c r="BG32" i="3"/>
  <c r="BF32" i="3"/>
  <c r="BL32" i="3" s="1"/>
  <c r="BB32" i="3"/>
  <c r="BE32" i="3" s="1"/>
  <c r="BA32" i="3"/>
  <c r="BD32" i="3" s="1"/>
  <c r="AZ32" i="3"/>
  <c r="BC32" i="3" s="1"/>
  <c r="AY32" i="3"/>
  <c r="AU32" i="3"/>
  <c r="AT32" i="3"/>
  <c r="AS32" i="3"/>
  <c r="AV32" i="3" s="1"/>
  <c r="AR32" i="3"/>
  <c r="AX32" i="3" s="1"/>
  <c r="AO32" i="3"/>
  <c r="AN32" i="3"/>
  <c r="AM32" i="3"/>
  <c r="AM33" i="3" s="1"/>
  <c r="AL32" i="3"/>
  <c r="AL33" i="3" s="1"/>
  <c r="AL50" i="3" s="1"/>
  <c r="AK32" i="3"/>
  <c r="AP32" i="3" s="1"/>
  <c r="AG32" i="3"/>
  <c r="AF32" i="3"/>
  <c r="AI32" i="3" s="1"/>
  <c r="AE32" i="3"/>
  <c r="AD32" i="3"/>
  <c r="Z32" i="3"/>
  <c r="Y32" i="3"/>
  <c r="X32" i="3"/>
  <c r="W32" i="3"/>
  <c r="U32" i="3"/>
  <c r="T32" i="3"/>
  <c r="S32" i="3"/>
  <c r="R32" i="3"/>
  <c r="Q32" i="3"/>
  <c r="Q33" i="3" s="1"/>
  <c r="T33" i="3" s="1"/>
  <c r="P32" i="3"/>
  <c r="L32" i="3"/>
  <c r="K32" i="3"/>
  <c r="J32" i="3"/>
  <c r="I32" i="3"/>
  <c r="N32" i="3" s="1"/>
  <c r="H32" i="3"/>
  <c r="E32" i="3"/>
  <c r="D32" i="3"/>
  <c r="C32" i="3"/>
  <c r="B32" i="3"/>
  <c r="CU31" i="3"/>
  <c r="CT31" i="3"/>
  <c r="CS31" i="3"/>
  <c r="CN31" i="3"/>
  <c r="CM31" i="3"/>
  <c r="CL31" i="3"/>
  <c r="CG31" i="3"/>
  <c r="CF31" i="3"/>
  <c r="CE31" i="3"/>
  <c r="BZ31" i="3"/>
  <c r="BY31" i="3"/>
  <c r="BX31" i="3"/>
  <c r="BS31" i="3"/>
  <c r="BR31" i="3"/>
  <c r="BQ31" i="3"/>
  <c r="BL31" i="3"/>
  <c r="BK31" i="3"/>
  <c r="BJ31" i="3"/>
  <c r="BE31" i="3"/>
  <c r="BD31" i="3"/>
  <c r="BC31" i="3"/>
  <c r="AX31" i="3"/>
  <c r="AW31" i="3"/>
  <c r="AV31" i="3"/>
  <c r="AQ31" i="3"/>
  <c r="AP31" i="3"/>
  <c r="AO31" i="3"/>
  <c r="AJ31" i="3"/>
  <c r="AI31" i="3"/>
  <c r="AH31" i="3"/>
  <c r="AC31" i="3"/>
  <c r="AB31" i="3"/>
  <c r="AA31" i="3"/>
  <c r="V31" i="3"/>
  <c r="U31" i="3"/>
  <c r="T31" i="3"/>
  <c r="O31" i="3"/>
  <c r="N31" i="3"/>
  <c r="M31" i="3"/>
  <c r="H31" i="3"/>
  <c r="G31" i="3"/>
  <c r="F31" i="3"/>
  <c r="CU30" i="3"/>
  <c r="CT30" i="3"/>
  <c r="CS30" i="3"/>
  <c r="CN30" i="3"/>
  <c r="CM30" i="3"/>
  <c r="CL30" i="3"/>
  <c r="CG30" i="3"/>
  <c r="CF30" i="3"/>
  <c r="CE30" i="3"/>
  <c r="BZ30" i="3"/>
  <c r="BY30" i="3"/>
  <c r="BX30" i="3"/>
  <c r="BS30" i="3"/>
  <c r="BR30" i="3"/>
  <c r="BQ30" i="3"/>
  <c r="BL30" i="3"/>
  <c r="BK30" i="3"/>
  <c r="BJ30" i="3"/>
  <c r="BE30" i="3"/>
  <c r="BD30" i="3"/>
  <c r="BC30" i="3"/>
  <c r="AX30" i="3"/>
  <c r="AW30" i="3"/>
  <c r="AV30" i="3"/>
  <c r="AQ30" i="3"/>
  <c r="AP30" i="3"/>
  <c r="AO30" i="3"/>
  <c r="AJ30" i="3"/>
  <c r="AI30" i="3"/>
  <c r="AH30" i="3"/>
  <c r="AC30" i="3"/>
  <c r="AB30" i="3"/>
  <c r="AA30" i="3"/>
  <c r="V30" i="3"/>
  <c r="U30" i="3"/>
  <c r="T30" i="3"/>
  <c r="O30" i="3"/>
  <c r="N30" i="3"/>
  <c r="M30" i="3"/>
  <c r="H30" i="3"/>
  <c r="G30" i="3"/>
  <c r="F30" i="3"/>
  <c r="CU29" i="3"/>
  <c r="CT29" i="3"/>
  <c r="CS29" i="3"/>
  <c r="CN29" i="3"/>
  <c r="CM29" i="3"/>
  <c r="CL29" i="3"/>
  <c r="CG29" i="3"/>
  <c r="CF29" i="3"/>
  <c r="CE29" i="3"/>
  <c r="BZ29" i="3"/>
  <c r="BY29" i="3"/>
  <c r="BX29" i="3"/>
  <c r="BS29" i="3"/>
  <c r="BR29" i="3"/>
  <c r="BQ29" i="3"/>
  <c r="BL29" i="3"/>
  <c r="BK29" i="3"/>
  <c r="BJ29" i="3"/>
  <c r="BE29" i="3"/>
  <c r="BD29" i="3"/>
  <c r="BC29" i="3"/>
  <c r="AX29" i="3"/>
  <c r="AW29" i="3"/>
  <c r="AV29" i="3"/>
  <c r="AQ29" i="3"/>
  <c r="AP29" i="3"/>
  <c r="AO29" i="3"/>
  <c r="AJ29" i="3"/>
  <c r="AI29" i="3"/>
  <c r="AH29" i="3"/>
  <c r="AC29" i="3"/>
  <c r="AB29" i="3"/>
  <c r="AA29" i="3"/>
  <c r="V29" i="3"/>
  <c r="U29" i="3"/>
  <c r="T29" i="3"/>
  <c r="O29" i="3"/>
  <c r="N29" i="3"/>
  <c r="M29" i="3"/>
  <c r="H29" i="3"/>
  <c r="G29" i="3"/>
  <c r="F29" i="3"/>
  <c r="CR28" i="3"/>
  <c r="CR33" i="3" s="1"/>
  <c r="CQ28" i="3"/>
  <c r="CP28" i="3"/>
  <c r="CO28" i="3"/>
  <c r="CK28" i="3"/>
  <c r="CN28" i="3" s="1"/>
  <c r="CJ28" i="3"/>
  <c r="CJ6" i="3" s="1"/>
  <c r="CI28" i="3"/>
  <c r="CH28" i="3"/>
  <c r="CG28" i="3"/>
  <c r="CD28" i="3"/>
  <c r="CD33" i="3" s="1"/>
  <c r="CC28" i="3"/>
  <c r="CF28" i="3" s="1"/>
  <c r="CB28" i="3"/>
  <c r="CB33" i="3" s="1"/>
  <c r="CA28" i="3"/>
  <c r="CA33" i="3" s="1"/>
  <c r="CA50" i="3" s="1"/>
  <c r="BW28" i="3"/>
  <c r="BW33" i="3" s="1"/>
  <c r="BV28" i="3"/>
  <c r="BY28" i="3" s="1"/>
  <c r="BU28" i="3"/>
  <c r="BT28" i="3"/>
  <c r="BT6" i="3" s="1"/>
  <c r="BP28" i="3"/>
  <c r="BO28" i="3"/>
  <c r="BR28" i="3" s="1"/>
  <c r="BN28" i="3"/>
  <c r="BQ28" i="3" s="1"/>
  <c r="BM28" i="3"/>
  <c r="BM6" i="3" s="1"/>
  <c r="BM8" i="3" s="1"/>
  <c r="BJ28" i="3"/>
  <c r="BI28" i="3"/>
  <c r="BI33" i="3" s="1"/>
  <c r="BH28" i="3"/>
  <c r="BG28" i="3"/>
  <c r="BG33" i="3" s="1"/>
  <c r="BF28" i="3"/>
  <c r="BE28" i="3"/>
  <c r="BD28" i="3"/>
  <c r="BB28" i="3"/>
  <c r="BB33" i="3" s="1"/>
  <c r="BB50" i="3" s="1"/>
  <c r="BA28" i="3"/>
  <c r="BA33" i="3" s="1"/>
  <c r="AZ28" i="3"/>
  <c r="BC28" i="3" s="1"/>
  <c r="AY28" i="3"/>
  <c r="AY33" i="3" s="1"/>
  <c r="AU28" i="3"/>
  <c r="AX28" i="3" s="1"/>
  <c r="AT28" i="3"/>
  <c r="AW28" i="3" s="1"/>
  <c r="AS28" i="3"/>
  <c r="AS6" i="3" s="1"/>
  <c r="AR28" i="3"/>
  <c r="AR6" i="3" s="1"/>
  <c r="AR8" i="3" s="1"/>
  <c r="AO28" i="3"/>
  <c r="AN28" i="3"/>
  <c r="AN6" i="3" s="1"/>
  <c r="AM28" i="3"/>
  <c r="AL28" i="3"/>
  <c r="AK28" i="3"/>
  <c r="AK33" i="3" s="1"/>
  <c r="AK50" i="3" s="1"/>
  <c r="AI28" i="3"/>
  <c r="AG28" i="3"/>
  <c r="AF28" i="3"/>
  <c r="AF33" i="3" s="1"/>
  <c r="AE28" i="3"/>
  <c r="AE6" i="3" s="1"/>
  <c r="AE8" i="3" s="1"/>
  <c r="AD28" i="3"/>
  <c r="AJ28" i="3" s="1"/>
  <c r="Z28" i="3"/>
  <c r="Y28" i="3"/>
  <c r="X28" i="3"/>
  <c r="X6" i="3" s="1"/>
  <c r="W28" i="3"/>
  <c r="U28" i="3"/>
  <c r="T28" i="3"/>
  <c r="S28" i="3"/>
  <c r="V28" i="3" s="1"/>
  <c r="R28" i="3"/>
  <c r="R33" i="3" s="1"/>
  <c r="Q28" i="3"/>
  <c r="P28" i="3"/>
  <c r="P33" i="3" s="1"/>
  <c r="L28" i="3"/>
  <c r="L33" i="3" s="1"/>
  <c r="K28" i="3"/>
  <c r="K33" i="3" s="1"/>
  <c r="J28" i="3"/>
  <c r="I28" i="3"/>
  <c r="E28" i="3"/>
  <c r="E33" i="3" s="1"/>
  <c r="D28" i="3"/>
  <c r="C28" i="3"/>
  <c r="B28" i="3"/>
  <c r="H28" i="3" s="1"/>
  <c r="CU27" i="3"/>
  <c r="CT27" i="3"/>
  <c r="CS27" i="3"/>
  <c r="CN27" i="3"/>
  <c r="CM27" i="3"/>
  <c r="CL27" i="3"/>
  <c r="CG27" i="3"/>
  <c r="CF27" i="3"/>
  <c r="CE27" i="3"/>
  <c r="BZ27" i="3"/>
  <c r="BY27" i="3"/>
  <c r="BX27" i="3"/>
  <c r="BS27" i="3"/>
  <c r="BR27" i="3"/>
  <c r="BQ27" i="3"/>
  <c r="BL27" i="3"/>
  <c r="BK27" i="3"/>
  <c r="BJ27" i="3"/>
  <c r="BE27" i="3"/>
  <c r="BD27" i="3"/>
  <c r="BC27" i="3"/>
  <c r="AX27" i="3"/>
  <c r="AW27" i="3"/>
  <c r="AV27" i="3"/>
  <c r="AQ27" i="3"/>
  <c r="AP27" i="3"/>
  <c r="AO27" i="3"/>
  <c r="AJ27" i="3"/>
  <c r="AI27" i="3"/>
  <c r="AH27" i="3"/>
  <c r="AC27" i="3"/>
  <c r="AB27" i="3"/>
  <c r="AA27" i="3"/>
  <c r="V27" i="3"/>
  <c r="U27" i="3"/>
  <c r="T27" i="3"/>
  <c r="O27" i="3"/>
  <c r="N27" i="3"/>
  <c r="M27" i="3"/>
  <c r="H27" i="3"/>
  <c r="G27" i="3"/>
  <c r="F27" i="3"/>
  <c r="CU26" i="3"/>
  <c r="CT26" i="3"/>
  <c r="CS26" i="3"/>
  <c r="CN26" i="3"/>
  <c r="CM26" i="3"/>
  <c r="CL26" i="3"/>
  <c r="CG26" i="3"/>
  <c r="CF26" i="3"/>
  <c r="CE26" i="3"/>
  <c r="BZ26" i="3"/>
  <c r="BY26" i="3"/>
  <c r="BX26" i="3"/>
  <c r="BS26" i="3"/>
  <c r="BR26" i="3"/>
  <c r="BQ26" i="3"/>
  <c r="BL26" i="3"/>
  <c r="BK26" i="3"/>
  <c r="BJ26" i="3"/>
  <c r="BE26" i="3"/>
  <c r="BD26" i="3"/>
  <c r="BC26" i="3"/>
  <c r="AX26" i="3"/>
  <c r="AW26" i="3"/>
  <c r="AV26" i="3"/>
  <c r="AQ26" i="3"/>
  <c r="AP26" i="3"/>
  <c r="AO26" i="3"/>
  <c r="AJ26" i="3"/>
  <c r="AI26" i="3"/>
  <c r="AH26" i="3"/>
  <c r="AC26" i="3"/>
  <c r="AB26" i="3"/>
  <c r="AA26" i="3"/>
  <c r="V26" i="3"/>
  <c r="U26" i="3"/>
  <c r="T26" i="3"/>
  <c r="O26" i="3"/>
  <c r="N26" i="3"/>
  <c r="M26" i="3"/>
  <c r="H26" i="3"/>
  <c r="G26" i="3"/>
  <c r="F26" i="3"/>
  <c r="AF14" i="3"/>
  <c r="CR13" i="3"/>
  <c r="CU13" i="3" s="1"/>
  <c r="CQ13" i="3"/>
  <c r="CT13" i="3" s="1"/>
  <c r="CP13" i="3"/>
  <c r="CO13" i="3"/>
  <c r="CK13" i="3"/>
  <c r="CJ13" i="3"/>
  <c r="CI13" i="3"/>
  <c r="CL13" i="3" s="1"/>
  <c r="CH13" i="3"/>
  <c r="CD13" i="3"/>
  <c r="CC13" i="3"/>
  <c r="CB13" i="3"/>
  <c r="CE13" i="3" s="1"/>
  <c r="CA13" i="3"/>
  <c r="BW13" i="3"/>
  <c r="BV13" i="3"/>
  <c r="BU13" i="3"/>
  <c r="BT13" i="3"/>
  <c r="BZ13" i="3" s="1"/>
  <c r="BP13" i="3"/>
  <c r="BS13" i="3" s="1"/>
  <c r="BO13" i="3"/>
  <c r="BR13" i="3" s="1"/>
  <c r="BN13" i="3"/>
  <c r="BQ13" i="3" s="1"/>
  <c r="BM13" i="3"/>
  <c r="BJ13" i="3"/>
  <c r="BI13" i="3"/>
  <c r="BL13" i="3" s="1"/>
  <c r="BH13" i="3"/>
  <c r="BK13" i="3" s="1"/>
  <c r="BG13" i="3"/>
  <c r="BF13" i="3"/>
  <c r="BB13" i="3"/>
  <c r="BA13" i="3"/>
  <c r="AZ13" i="3"/>
  <c r="BC13" i="3" s="1"/>
  <c r="AY13" i="3"/>
  <c r="BD13" i="3" s="1"/>
  <c r="AU13" i="3"/>
  <c r="AX13" i="3" s="1"/>
  <c r="AT13" i="3"/>
  <c r="AS13" i="3"/>
  <c r="AR13" i="3"/>
  <c r="AN13" i="3"/>
  <c r="AQ13" i="3" s="1"/>
  <c r="AM13" i="3"/>
  <c r="AL13" i="3"/>
  <c r="AK13" i="3"/>
  <c r="AG13" i="3"/>
  <c r="AF13" i="3"/>
  <c r="AE13" i="3"/>
  <c r="AH13" i="3" s="1"/>
  <c r="AD13" i="3"/>
  <c r="AI13" i="3" s="1"/>
  <c r="Z13" i="3"/>
  <c r="Y13" i="3"/>
  <c r="X13" i="3"/>
  <c r="W13" i="3"/>
  <c r="AC13" i="3" s="1"/>
  <c r="S13" i="3"/>
  <c r="V13" i="3" s="1"/>
  <c r="R13" i="3"/>
  <c r="U13" i="3" s="1"/>
  <c r="Q13" i="3"/>
  <c r="P13" i="3"/>
  <c r="L13" i="3"/>
  <c r="K13" i="3"/>
  <c r="J13" i="3"/>
  <c r="M13" i="3" s="1"/>
  <c r="I13" i="3"/>
  <c r="O13" i="3" s="1"/>
  <c r="E13" i="3"/>
  <c r="D13" i="3"/>
  <c r="C13" i="3"/>
  <c r="B13" i="3"/>
  <c r="H13" i="3" s="1"/>
  <c r="CS12" i="3"/>
  <c r="CR12" i="3"/>
  <c r="CU12" i="3" s="1"/>
  <c r="CQ12" i="3"/>
  <c r="CQ14" i="3" s="1"/>
  <c r="CP12" i="3"/>
  <c r="CO12" i="3"/>
  <c r="CK12" i="3"/>
  <c r="CK14" i="3" s="1"/>
  <c r="CJ12" i="3"/>
  <c r="CJ14" i="3" s="1"/>
  <c r="CI12" i="3"/>
  <c r="CI14" i="3" s="1"/>
  <c r="CH12" i="3"/>
  <c r="CH14" i="3" s="1"/>
  <c r="CD12" i="3"/>
  <c r="CD14" i="3" s="1"/>
  <c r="CC12" i="3"/>
  <c r="CC14" i="3" s="1"/>
  <c r="CB12" i="3"/>
  <c r="CA12" i="3"/>
  <c r="BX12" i="3"/>
  <c r="BW12" i="3"/>
  <c r="BV12" i="3"/>
  <c r="BU12" i="3"/>
  <c r="BU14" i="3" s="1"/>
  <c r="BT12" i="3"/>
  <c r="BP12" i="3"/>
  <c r="BO12" i="3"/>
  <c r="BN12" i="3"/>
  <c r="BM12" i="3"/>
  <c r="BM14" i="3" s="1"/>
  <c r="BI12" i="3"/>
  <c r="BI14" i="3" s="1"/>
  <c r="BH12" i="3"/>
  <c r="BH14" i="3" s="1"/>
  <c r="BG12" i="3"/>
  <c r="BG14" i="3" s="1"/>
  <c r="BF12" i="3"/>
  <c r="BL12" i="3" s="1"/>
  <c r="BB12" i="3"/>
  <c r="BB14" i="3" s="1"/>
  <c r="BA12" i="3"/>
  <c r="BA14" i="3" s="1"/>
  <c r="AZ12" i="3"/>
  <c r="AZ14" i="3" s="1"/>
  <c r="AY12" i="3"/>
  <c r="AU12" i="3"/>
  <c r="AT12" i="3"/>
  <c r="AS12" i="3"/>
  <c r="AR12" i="3"/>
  <c r="AN12" i="3"/>
  <c r="AM12" i="3"/>
  <c r="AM14" i="3" s="1"/>
  <c r="AL12" i="3"/>
  <c r="AL14" i="3" s="1"/>
  <c r="AK12" i="3"/>
  <c r="AQ12" i="3" s="1"/>
  <c r="AG12" i="3"/>
  <c r="AG14" i="3" s="1"/>
  <c r="AF12" i="3"/>
  <c r="AE12" i="3"/>
  <c r="AE14" i="3" s="1"/>
  <c r="AD12" i="3"/>
  <c r="AB12" i="3"/>
  <c r="AA12" i="3"/>
  <c r="Z12" i="3"/>
  <c r="Y12" i="3"/>
  <c r="X12" i="3"/>
  <c r="W12" i="3"/>
  <c r="S12" i="3"/>
  <c r="R12" i="3"/>
  <c r="Q12" i="3"/>
  <c r="Q14" i="3" s="1"/>
  <c r="P12" i="3"/>
  <c r="P14" i="3" s="1"/>
  <c r="L12" i="3"/>
  <c r="L14" i="3" s="1"/>
  <c r="K12" i="3"/>
  <c r="K14" i="3" s="1"/>
  <c r="J12" i="3"/>
  <c r="J14" i="3" s="1"/>
  <c r="I12" i="3"/>
  <c r="E12" i="3"/>
  <c r="E14" i="3" s="1"/>
  <c r="D12" i="3"/>
  <c r="D14" i="3" s="1"/>
  <c r="C12" i="3"/>
  <c r="B12" i="3"/>
  <c r="CR10" i="3"/>
  <c r="CQ10" i="3"/>
  <c r="CP10" i="3"/>
  <c r="CS10" i="3" s="1"/>
  <c r="CO10" i="3"/>
  <c r="CT10" i="3" s="1"/>
  <c r="CK10" i="3"/>
  <c r="CJ10" i="3"/>
  <c r="CI10" i="3"/>
  <c r="CH10" i="3"/>
  <c r="CF10" i="3"/>
  <c r="CE10" i="3"/>
  <c r="CC10" i="3"/>
  <c r="CB10" i="3"/>
  <c r="CA10" i="3"/>
  <c r="BW10" i="3"/>
  <c r="BV10" i="3"/>
  <c r="BT10" i="3"/>
  <c r="BP10" i="3"/>
  <c r="BS10" i="3" s="1"/>
  <c r="BO10" i="3"/>
  <c r="BR10" i="3" s="1"/>
  <c r="BM10" i="3"/>
  <c r="BJ10" i="3"/>
  <c r="BI10" i="3"/>
  <c r="BL10" i="3" s="1"/>
  <c r="BH10" i="3"/>
  <c r="BK10" i="3" s="1"/>
  <c r="BG10" i="3"/>
  <c r="BF10" i="3"/>
  <c r="BD10" i="3"/>
  <c r="BB10" i="3"/>
  <c r="BE10" i="3" s="1"/>
  <c r="BA10" i="3"/>
  <c r="AZ10" i="3"/>
  <c r="BC10" i="3" s="1"/>
  <c r="AY10" i="3"/>
  <c r="AU10" i="3"/>
  <c r="AX10" i="3" s="1"/>
  <c r="AT10" i="3"/>
  <c r="AS10" i="3"/>
  <c r="AV10" i="3" s="1"/>
  <c r="AR10" i="3"/>
  <c r="AN10" i="3"/>
  <c r="AL10" i="3"/>
  <c r="AK10" i="3"/>
  <c r="AG10" i="3"/>
  <c r="AF10" i="3"/>
  <c r="AE10" i="3"/>
  <c r="AH10" i="3" s="1"/>
  <c r="AD10" i="3"/>
  <c r="AJ10" i="3" s="1"/>
  <c r="Z10" i="3"/>
  <c r="Y10" i="3"/>
  <c r="X10" i="3"/>
  <c r="W10" i="3"/>
  <c r="AC10" i="3" s="1"/>
  <c r="V10" i="3"/>
  <c r="S10" i="3"/>
  <c r="Q10" i="3"/>
  <c r="T10" i="3" s="1"/>
  <c r="P10" i="3"/>
  <c r="L10" i="3"/>
  <c r="K10" i="3"/>
  <c r="N10" i="3" s="1"/>
  <c r="J10" i="3"/>
  <c r="I10" i="3"/>
  <c r="CR9" i="3"/>
  <c r="CR11" i="3" s="1"/>
  <c r="CQ9" i="3"/>
  <c r="CQ11" i="3" s="1"/>
  <c r="CP9" i="3"/>
  <c r="CO9" i="3"/>
  <c r="CO11" i="3" s="1"/>
  <c r="CK9" i="3"/>
  <c r="CK11" i="3" s="1"/>
  <c r="CJ9" i="3"/>
  <c r="CJ11" i="3" s="1"/>
  <c r="CI9" i="3"/>
  <c r="CI11" i="3" s="1"/>
  <c r="CH9" i="3"/>
  <c r="CH11" i="3" s="1"/>
  <c r="CD9" i="3"/>
  <c r="CD11" i="3" s="1"/>
  <c r="CG11" i="3" s="1"/>
  <c r="CC9" i="3"/>
  <c r="CC11" i="3" s="1"/>
  <c r="CF11" i="3" s="1"/>
  <c r="CB9" i="3"/>
  <c r="CB11" i="3" s="1"/>
  <c r="CA9" i="3"/>
  <c r="CA11" i="3" s="1"/>
  <c r="BW9" i="3"/>
  <c r="BW11" i="3" s="1"/>
  <c r="BV9" i="3"/>
  <c r="BV11" i="3" s="1"/>
  <c r="BU9" i="3"/>
  <c r="BT9" i="3"/>
  <c r="BT11" i="3" s="1"/>
  <c r="BP9" i="3"/>
  <c r="BO9" i="3"/>
  <c r="BO11" i="3" s="1"/>
  <c r="BN9" i="3"/>
  <c r="BM9" i="3"/>
  <c r="BS9" i="3" s="1"/>
  <c r="BI9" i="3"/>
  <c r="BH9" i="3"/>
  <c r="BG9" i="3"/>
  <c r="BG11" i="3" s="1"/>
  <c r="BF9" i="3"/>
  <c r="BL9" i="3" s="1"/>
  <c r="BD9" i="3"/>
  <c r="BC9" i="3"/>
  <c r="BB9" i="3"/>
  <c r="BB11" i="3" s="1"/>
  <c r="BA9" i="3"/>
  <c r="BA11" i="3" s="1"/>
  <c r="AZ9" i="3"/>
  <c r="AZ11" i="3" s="1"/>
  <c r="AY9" i="3"/>
  <c r="AY11" i="3" s="1"/>
  <c r="AU9" i="3"/>
  <c r="AT9" i="3"/>
  <c r="AT11" i="3" s="1"/>
  <c r="AS9" i="3"/>
  <c r="AS11" i="3" s="1"/>
  <c r="AR9" i="3"/>
  <c r="AR11" i="3" s="1"/>
  <c r="AN9" i="3"/>
  <c r="AN11" i="3" s="1"/>
  <c r="AM9" i="3"/>
  <c r="AL9" i="3"/>
  <c r="AK9" i="3"/>
  <c r="AG9" i="3"/>
  <c r="AG11" i="3" s="1"/>
  <c r="AF9" i="3"/>
  <c r="AF11" i="3" s="1"/>
  <c r="AE9" i="3"/>
  <c r="AE11" i="3" s="1"/>
  <c r="AD9" i="3"/>
  <c r="AD11" i="3" s="1"/>
  <c r="Z9" i="3"/>
  <c r="Z11" i="3" s="1"/>
  <c r="Y9" i="3"/>
  <c r="Y11" i="3" s="1"/>
  <c r="X9" i="3"/>
  <c r="X11" i="3" s="1"/>
  <c r="W9" i="3"/>
  <c r="W11" i="3" s="1"/>
  <c r="S9" i="3"/>
  <c r="S11" i="3" s="1"/>
  <c r="R9" i="3"/>
  <c r="Q9" i="3"/>
  <c r="Q11" i="3" s="1"/>
  <c r="P9" i="3"/>
  <c r="V9" i="3" s="1"/>
  <c r="L9" i="3"/>
  <c r="L11" i="3" s="1"/>
  <c r="O11" i="3" s="1"/>
  <c r="K9" i="3"/>
  <c r="J9" i="3"/>
  <c r="J11" i="3" s="1"/>
  <c r="I9" i="3"/>
  <c r="I11" i="3" s="1"/>
  <c r="H9" i="3"/>
  <c r="E9" i="3"/>
  <c r="D9" i="3"/>
  <c r="C9" i="3"/>
  <c r="B9" i="3"/>
  <c r="CR7" i="3"/>
  <c r="CU7" i="3" s="1"/>
  <c r="CP7" i="3"/>
  <c r="CO7" i="3"/>
  <c r="CN7" i="3"/>
  <c r="CK7" i="3"/>
  <c r="CI7" i="3"/>
  <c r="CL7" i="3" s="1"/>
  <c r="CH7" i="3"/>
  <c r="CD7" i="3"/>
  <c r="CG7" i="3" s="1"/>
  <c r="CC7" i="3"/>
  <c r="CF7" i="3" s="1"/>
  <c r="CB7" i="3"/>
  <c r="CE7" i="3" s="1"/>
  <c r="CA7" i="3"/>
  <c r="BW7" i="3"/>
  <c r="BV7" i="3"/>
  <c r="BY7" i="3" s="1"/>
  <c r="BQ7" i="3"/>
  <c r="BP7" i="3"/>
  <c r="BS7" i="3" s="1"/>
  <c r="BO7" i="3"/>
  <c r="BN7" i="3"/>
  <c r="BM7" i="3"/>
  <c r="BL7" i="3"/>
  <c r="BK7" i="3"/>
  <c r="BJ7" i="3"/>
  <c r="BC7" i="3"/>
  <c r="BB7" i="3"/>
  <c r="BE7" i="3" s="1"/>
  <c r="BA7" i="3"/>
  <c r="BD7" i="3" s="1"/>
  <c r="AV7" i="3"/>
  <c r="AU7" i="3"/>
  <c r="AX7" i="3" s="1"/>
  <c r="AT7" i="3"/>
  <c r="AW7" i="3" s="1"/>
  <c r="AO7" i="3"/>
  <c r="AM7" i="3"/>
  <c r="AP7" i="3" s="1"/>
  <c r="AJ7" i="3"/>
  <c r="AH7" i="3"/>
  <c r="AG7" i="3"/>
  <c r="AF7" i="3"/>
  <c r="AI7" i="3" s="1"/>
  <c r="AC7" i="3"/>
  <c r="AA7" i="3"/>
  <c r="Z7" i="3"/>
  <c r="Y7" i="3"/>
  <c r="AB7" i="3" s="1"/>
  <c r="U7" i="3"/>
  <c r="T7" i="3"/>
  <c r="S7" i="3"/>
  <c r="V7" i="3" s="1"/>
  <c r="R7" i="3"/>
  <c r="M7" i="3"/>
  <c r="L7" i="3"/>
  <c r="O7" i="3" s="1"/>
  <c r="K7" i="3"/>
  <c r="N7" i="3" s="1"/>
  <c r="E7" i="3"/>
  <c r="D7" i="3"/>
  <c r="B7" i="3"/>
  <c r="H7" i="3" s="1"/>
  <c r="CQ6" i="3"/>
  <c r="CP6" i="3"/>
  <c r="CI6" i="3"/>
  <c r="CI8" i="3" s="1"/>
  <c r="CH6" i="3"/>
  <c r="CH8" i="3" s="1"/>
  <c r="CD6" i="3"/>
  <c r="CC6" i="3"/>
  <c r="CA6" i="3"/>
  <c r="CA8" i="3" s="1"/>
  <c r="BU6" i="3"/>
  <c r="BP6" i="3"/>
  <c r="BO6" i="3"/>
  <c r="BH6" i="3"/>
  <c r="BG6" i="3"/>
  <c r="BG8" i="3" s="1"/>
  <c r="BF6" i="3"/>
  <c r="BF8" i="3" s="1"/>
  <c r="BB6" i="3"/>
  <c r="BA6" i="3"/>
  <c r="BA8" i="3" s="1"/>
  <c r="AZ6" i="3"/>
  <c r="AY6" i="3"/>
  <c r="AU6" i="3"/>
  <c r="AU8" i="3" s="1"/>
  <c r="AM6" i="3"/>
  <c r="AL6" i="3"/>
  <c r="AL8" i="3" s="1"/>
  <c r="AG6" i="3"/>
  <c r="AG8" i="3" s="1"/>
  <c r="AF6" i="3"/>
  <c r="AF8" i="3" s="1"/>
  <c r="AD6" i="3"/>
  <c r="AD8" i="3" s="1"/>
  <c r="Z6" i="3"/>
  <c r="Z8" i="3" s="1"/>
  <c r="Y6" i="3"/>
  <c r="W6" i="3"/>
  <c r="W8" i="3" s="1"/>
  <c r="R6" i="3"/>
  <c r="Q6" i="3"/>
  <c r="Q8" i="3" s="1"/>
  <c r="J6" i="3"/>
  <c r="J8" i="3" s="1"/>
  <c r="I6" i="3"/>
  <c r="I8" i="3" s="1"/>
  <c r="E6" i="3"/>
  <c r="E8" i="3" s="1"/>
  <c r="D6" i="3"/>
  <c r="CR29" i="1"/>
  <c r="CQ29" i="1"/>
  <c r="CP29" i="1"/>
  <c r="CO29" i="1"/>
  <c r="DA34" i="1" l="1"/>
  <c r="DB34" i="1"/>
  <c r="CZ34" i="1"/>
  <c r="DA7" i="1"/>
  <c r="DA12" i="1"/>
  <c r="DB11" i="1"/>
  <c r="CW9" i="1"/>
  <c r="CZ9" i="1" s="1"/>
  <c r="DA8" i="1"/>
  <c r="DA10" i="1"/>
  <c r="DA11" i="1"/>
  <c r="CY12" i="1"/>
  <c r="DB12" i="1" s="1"/>
  <c r="CY15" i="1"/>
  <c r="CV9" i="1"/>
  <c r="DB9" i="1" s="1"/>
  <c r="DB7" i="1"/>
  <c r="DB8" i="1"/>
  <c r="DA13" i="1"/>
  <c r="CX9" i="1"/>
  <c r="CW12" i="1"/>
  <c r="CZ12" i="1" s="1"/>
  <c r="CV15" i="1"/>
  <c r="CT28" i="3"/>
  <c r="BE6" i="3"/>
  <c r="CB6" i="3"/>
  <c r="CB8" i="3" s="1"/>
  <c r="CL28" i="3"/>
  <c r="S6" i="3"/>
  <c r="S8" i="3" s="1"/>
  <c r="BM33" i="3"/>
  <c r="BM50" i="3" s="1"/>
  <c r="CG6" i="3"/>
  <c r="AB6" i="3"/>
  <c r="F28" i="3"/>
  <c r="BS28" i="3"/>
  <c r="G28" i="3"/>
  <c r="AC28" i="3"/>
  <c r="CS28" i="3"/>
  <c r="AB28" i="3"/>
  <c r="AV28" i="3"/>
  <c r="B6" i="3"/>
  <c r="B8" i="3" s="1"/>
  <c r="CK6" i="3"/>
  <c r="CN6" i="3" s="1"/>
  <c r="C6" i="3"/>
  <c r="CO6" i="3"/>
  <c r="BX28" i="3"/>
  <c r="BI6" i="3"/>
  <c r="BL6" i="3" s="1"/>
  <c r="W33" i="3"/>
  <c r="W50" i="3" s="1"/>
  <c r="CC33" i="3"/>
  <c r="CF33" i="3" s="1"/>
  <c r="O28" i="3"/>
  <c r="AK6" i="3"/>
  <c r="AK8" i="3" s="1"/>
  <c r="AO8" i="3" s="1"/>
  <c r="BN6" i="3"/>
  <c r="BQ6" i="3" s="1"/>
  <c r="CR6" i="3"/>
  <c r="CU6" i="3" s="1"/>
  <c r="M28" i="3"/>
  <c r="CU28" i="3"/>
  <c r="K6" i="3"/>
  <c r="N6" i="3" s="1"/>
  <c r="BL28" i="3"/>
  <c r="L6" i="3"/>
  <c r="L8" i="3" s="1"/>
  <c r="O8" i="3" s="1"/>
  <c r="BV6" i="3"/>
  <c r="CE28" i="3"/>
  <c r="BR6" i="3"/>
  <c r="BS6" i="3"/>
  <c r="P6" i="3"/>
  <c r="P8" i="3" s="1"/>
  <c r="AT6" i="3"/>
  <c r="BW6" i="3"/>
  <c r="BW8" i="3" s="1"/>
  <c r="BK28" i="3"/>
  <c r="AG33" i="3"/>
  <c r="T44" i="3"/>
  <c r="AO10" i="3"/>
  <c r="CA14" i="3"/>
  <c r="CS13" i="3"/>
  <c r="CQ33" i="3"/>
  <c r="CC8" i="3"/>
  <c r="CC15" i="3" s="1"/>
  <c r="CS7" i="3"/>
  <c r="AM10" i="3"/>
  <c r="AP10" i="3" s="1"/>
  <c r="I14" i="3"/>
  <c r="O14" i="3" s="1"/>
  <c r="AD14" i="3"/>
  <c r="AI14" i="3" s="1"/>
  <c r="CE12" i="3"/>
  <c r="AV13" i="3"/>
  <c r="AE33" i="3"/>
  <c r="AE50" i="3" s="1"/>
  <c r="CE6" i="3"/>
  <c r="CL11" i="3"/>
  <c r="CL10" i="3"/>
  <c r="CF14" i="3"/>
  <c r="AA13" i="3"/>
  <c r="AW13" i="3"/>
  <c r="AA32" i="3"/>
  <c r="AW32" i="3"/>
  <c r="BR32" i="3"/>
  <c r="CM7" i="3"/>
  <c r="CH33" i="3"/>
  <c r="CH50" i="3" s="1"/>
  <c r="BQ10" i="3"/>
  <c r="CL43" i="3"/>
  <c r="BC6" i="3"/>
  <c r="AQ10" i="3"/>
  <c r="AI6" i="3"/>
  <c r="CF6" i="3"/>
  <c r="R11" i="3"/>
  <c r="AP9" i="3"/>
  <c r="BH11" i="3"/>
  <c r="CM11" i="3"/>
  <c r="CM10" i="3"/>
  <c r="AI12" i="3"/>
  <c r="CG14" i="3"/>
  <c r="F13" i="3"/>
  <c r="AB13" i="3"/>
  <c r="BX13" i="3"/>
  <c r="F32" i="3"/>
  <c r="AB32" i="3"/>
  <c r="BS32" i="3"/>
  <c r="CN32" i="3"/>
  <c r="AA43" i="3"/>
  <c r="AV43" i="3"/>
  <c r="BR43" i="3"/>
  <c r="CM43" i="3"/>
  <c r="AM44" i="3"/>
  <c r="AP44" i="3" s="1"/>
  <c r="AO9" i="3"/>
  <c r="AH6" i="3"/>
  <c r="CQ7" i="3"/>
  <c r="CT7" i="3" s="1"/>
  <c r="M6" i="3"/>
  <c r="AJ6" i="3"/>
  <c r="CH15" i="3"/>
  <c r="BI11" i="3"/>
  <c r="CN11" i="3"/>
  <c r="CN10" i="3"/>
  <c r="CF12" i="3"/>
  <c r="G32" i="3"/>
  <c r="AC32" i="3"/>
  <c r="AB43" i="3"/>
  <c r="AW43" i="3"/>
  <c r="BS43" i="3"/>
  <c r="CN43" i="3"/>
  <c r="BU7" i="3"/>
  <c r="BX7" i="3" s="1"/>
  <c r="BB8" i="3"/>
  <c r="BE8" i="3" s="1"/>
  <c r="BK6" i="3"/>
  <c r="U9" i="3"/>
  <c r="CL9" i="3"/>
  <c r="AW10" i="3"/>
  <c r="O12" i="3"/>
  <c r="AJ12" i="3"/>
  <c r="CG12" i="3"/>
  <c r="AH32" i="3"/>
  <c r="CS32" i="3"/>
  <c r="AC44" i="3"/>
  <c r="AX44" i="3"/>
  <c r="U6" i="3"/>
  <c r="AM8" i="3"/>
  <c r="AP8" i="3" s="1"/>
  <c r="CL6" i="3"/>
  <c r="BH8" i="3"/>
  <c r="BH15" i="3" s="1"/>
  <c r="AA11" i="3"/>
  <c r="AU11" i="3"/>
  <c r="CP11" i="3"/>
  <c r="CS11" i="3" s="1"/>
  <c r="T14" i="3"/>
  <c r="BN14" i="3"/>
  <c r="BQ14" i="3" s="1"/>
  <c r="CL14" i="3"/>
  <c r="CB14" i="3"/>
  <c r="CB15" i="3" s="1"/>
  <c r="BY32" i="3"/>
  <c r="BY44" i="3"/>
  <c r="CT44" i="3"/>
  <c r="V6" i="3"/>
  <c r="G9" i="3"/>
  <c r="AV9" i="3"/>
  <c r="BP11" i="3"/>
  <c r="AA10" i="3"/>
  <c r="BZ10" i="3"/>
  <c r="R14" i="3"/>
  <c r="U14" i="3" s="1"/>
  <c r="BO14" i="3"/>
  <c r="BR14" i="3" s="1"/>
  <c r="BE13" i="3"/>
  <c r="CF13" i="3"/>
  <c r="CR14" i="3"/>
  <c r="CU14" i="3" s="1"/>
  <c r="M32" i="3"/>
  <c r="BC43" i="3"/>
  <c r="BY48" i="3"/>
  <c r="CT48" i="3"/>
  <c r="P50" i="3"/>
  <c r="T6" i="3"/>
  <c r="AP6" i="3"/>
  <c r="CP8" i="3"/>
  <c r="CP15" i="3" s="1"/>
  <c r="AC11" i="3"/>
  <c r="AW9" i="3"/>
  <c r="CU11" i="3"/>
  <c r="AB10" i="3"/>
  <c r="BU10" i="3"/>
  <c r="BX10" i="3" s="1"/>
  <c r="CU10" i="3"/>
  <c r="S14" i="3"/>
  <c r="V14" i="3" s="1"/>
  <c r="AN14" i="3"/>
  <c r="BP14" i="3"/>
  <c r="BS14" i="3" s="1"/>
  <c r="CN14" i="3"/>
  <c r="AJ13" i="3"/>
  <c r="CG13" i="3"/>
  <c r="BY43" i="3"/>
  <c r="CT43" i="3"/>
  <c r="BW44" i="3"/>
  <c r="BZ44" i="3" s="1"/>
  <c r="BD48" i="3"/>
  <c r="BZ48" i="3"/>
  <c r="CU48" i="3"/>
  <c r="W15" i="3"/>
  <c r="W51" i="3" s="1"/>
  <c r="CQ8" i="3"/>
  <c r="CT8" i="3" s="1"/>
  <c r="AX9" i="3"/>
  <c r="BU11" i="3"/>
  <c r="BX11" i="3" s="1"/>
  <c r="CS9" i="3"/>
  <c r="AL11" i="3"/>
  <c r="T12" i="3"/>
  <c r="AW12" i="3"/>
  <c r="BQ12" i="3"/>
  <c r="CL12" i="3"/>
  <c r="AR33" i="3"/>
  <c r="AR50" i="3" s="1"/>
  <c r="O32" i="3"/>
  <c r="AJ32" i="3"/>
  <c r="CU43" i="3"/>
  <c r="BE48" i="3"/>
  <c r="AV6" i="3"/>
  <c r="CR8" i="3"/>
  <c r="CR15" i="3" s="1"/>
  <c r="CT9" i="3"/>
  <c r="W14" i="3"/>
  <c r="AS14" i="3"/>
  <c r="BT14" i="3"/>
  <c r="BX14" i="3" s="1"/>
  <c r="CM12" i="3"/>
  <c r="N13" i="3"/>
  <c r="AS33" i="3"/>
  <c r="M43" i="3"/>
  <c r="AH43" i="3"/>
  <c r="AW6" i="3"/>
  <c r="BV8" i="3"/>
  <c r="C10" i="3"/>
  <c r="C11" i="3" s="1"/>
  <c r="X14" i="3"/>
  <c r="AA14" i="3" s="1"/>
  <c r="AT14" i="3"/>
  <c r="CN12" i="3"/>
  <c r="N43" i="3"/>
  <c r="AI43" i="3"/>
  <c r="BL48" i="3"/>
  <c r="CE48" i="3"/>
  <c r="K11" i="3"/>
  <c r="N11" i="3" s="1"/>
  <c r="AC6" i="3"/>
  <c r="O10" i="3"/>
  <c r="B14" i="3"/>
  <c r="H14" i="3" s="1"/>
  <c r="Y14" i="3"/>
  <c r="AB14" i="3" s="1"/>
  <c r="AU14" i="3"/>
  <c r="AU15" i="3" s="1"/>
  <c r="BV14" i="3"/>
  <c r="CO14" i="3"/>
  <c r="CT14" i="3" s="1"/>
  <c r="AO13" i="3"/>
  <c r="CM13" i="3"/>
  <c r="B33" i="3"/>
  <c r="H33" i="3" s="1"/>
  <c r="AU33" i="3"/>
  <c r="AU50" i="3" s="1"/>
  <c r="AX50" i="3" s="1"/>
  <c r="CI44" i="3"/>
  <c r="CL44" i="3" s="1"/>
  <c r="CF48" i="3"/>
  <c r="AK11" i="3"/>
  <c r="AQ11" i="3" s="1"/>
  <c r="AX6" i="3"/>
  <c r="BR7" i="3"/>
  <c r="AH9" i="3"/>
  <c r="BE9" i="3"/>
  <c r="C14" i="3"/>
  <c r="Z14" i="3"/>
  <c r="BE12" i="3"/>
  <c r="BW14" i="3"/>
  <c r="CP14" i="3"/>
  <c r="T13" i="3"/>
  <c r="AP13" i="3"/>
  <c r="CN13" i="3"/>
  <c r="CO33" i="3"/>
  <c r="CU33" i="3" s="1"/>
  <c r="V32" i="3"/>
  <c r="AQ32" i="3"/>
  <c r="CG10" i="3"/>
  <c r="AO48" i="3"/>
  <c r="BK48" i="3"/>
  <c r="AH8" i="3"/>
  <c r="AE15" i="3"/>
  <c r="CE8" i="3"/>
  <c r="BT8" i="3"/>
  <c r="BT15" i="3" s="1"/>
  <c r="BY6" i="3"/>
  <c r="I15" i="3"/>
  <c r="AI8" i="3"/>
  <c r="AF15" i="3"/>
  <c r="CR50" i="3"/>
  <c r="BW50" i="3"/>
  <c r="D10" i="3"/>
  <c r="G10" i="3" s="1"/>
  <c r="G43" i="3"/>
  <c r="D44" i="3"/>
  <c r="M14" i="3"/>
  <c r="AJ8" i="3"/>
  <c r="AG15" i="3"/>
  <c r="CH51" i="3"/>
  <c r="CE33" i="3"/>
  <c r="CB50" i="3"/>
  <c r="CE50" i="3" s="1"/>
  <c r="CL8" i="3"/>
  <c r="CI15" i="3"/>
  <c r="AV11" i="3"/>
  <c r="L50" i="3"/>
  <c r="BZ7" i="3"/>
  <c r="AF50" i="3"/>
  <c r="K50" i="3"/>
  <c r="T8" i="3"/>
  <c r="Q15" i="3"/>
  <c r="AL15" i="3"/>
  <c r="AW11" i="3"/>
  <c r="BN11" i="3"/>
  <c r="CG33" i="3"/>
  <c r="CD50" i="3"/>
  <c r="CG50" i="3" s="1"/>
  <c r="BJ44" i="3"/>
  <c r="J15" i="3"/>
  <c r="M8" i="3"/>
  <c r="BJ33" i="3"/>
  <c r="BG50" i="3"/>
  <c r="BJ50" i="3" s="1"/>
  <c r="BA50" i="3"/>
  <c r="BD33" i="3"/>
  <c r="E10" i="3"/>
  <c r="H10" i="3" s="1"/>
  <c r="H43" i="3"/>
  <c r="E44" i="3"/>
  <c r="BG15" i="3"/>
  <c r="BJ8" i="3"/>
  <c r="BM15" i="3"/>
  <c r="BM51" i="3" s="1"/>
  <c r="AX11" i="3"/>
  <c r="BR11" i="3"/>
  <c r="AB11" i="3"/>
  <c r="CT11" i="3"/>
  <c r="CM14" i="3"/>
  <c r="U33" i="3"/>
  <c r="AQ6" i="3"/>
  <c r="AH44" i="3"/>
  <c r="BA15" i="3"/>
  <c r="AQ14" i="3"/>
  <c r="AH14" i="3"/>
  <c r="AH11" i="3"/>
  <c r="Z15" i="3"/>
  <c r="AC8" i="3"/>
  <c r="AI11" i="3"/>
  <c r="BZ11" i="3"/>
  <c r="AX8" i="3"/>
  <c r="AJ11" i="3"/>
  <c r="BD11" i="3"/>
  <c r="AA6" i="3"/>
  <c r="X8" i="3"/>
  <c r="AX33" i="3"/>
  <c r="AO50" i="3"/>
  <c r="AO11" i="3"/>
  <c r="BX6" i="3"/>
  <c r="E11" i="3"/>
  <c r="E15" i="3" s="1"/>
  <c r="BY11" i="3"/>
  <c r="BE11" i="3"/>
  <c r="AV33" i="3"/>
  <c r="AS50" i="3"/>
  <c r="AV50" i="3" s="1"/>
  <c r="N44" i="3"/>
  <c r="CF44" i="3"/>
  <c r="BV15" i="3"/>
  <c r="BC11" i="3"/>
  <c r="CM6" i="3"/>
  <c r="CJ8" i="3"/>
  <c r="H8" i="3"/>
  <c r="CA15" i="3"/>
  <c r="CA51" i="3" s="1"/>
  <c r="M11" i="3"/>
  <c r="CE11" i="3"/>
  <c r="F14" i="3"/>
  <c r="AC14" i="3"/>
  <c r="BZ14" i="3"/>
  <c r="CS14" i="3"/>
  <c r="CU44" i="3"/>
  <c r="BJ6" i="3"/>
  <c r="BZ6" i="3"/>
  <c r="AS8" i="3"/>
  <c r="BI8" i="3"/>
  <c r="CO8" i="3"/>
  <c r="CO15" i="3" s="1"/>
  <c r="AA9" i="3"/>
  <c r="AQ9" i="3"/>
  <c r="CM9" i="3"/>
  <c r="U12" i="3"/>
  <c r="AN7" i="3"/>
  <c r="AQ7" i="3" s="1"/>
  <c r="AT8" i="3"/>
  <c r="AB9" i="3"/>
  <c r="BX9" i="3"/>
  <c r="CN9" i="3"/>
  <c r="F12" i="3"/>
  <c r="V12" i="3"/>
  <c r="BR12" i="3"/>
  <c r="AP28" i="3"/>
  <c r="X33" i="3"/>
  <c r="AN33" i="3"/>
  <c r="BT33" i="3"/>
  <c r="BT50" i="3" s="1"/>
  <c r="CJ33" i="3"/>
  <c r="AJ43" i="3"/>
  <c r="B44" i="3"/>
  <c r="R44" i="3"/>
  <c r="U44" i="3" s="1"/>
  <c r="BN44" i="3"/>
  <c r="BQ44" i="3" s="1"/>
  <c r="CD44" i="3"/>
  <c r="CG44" i="3" s="1"/>
  <c r="M9" i="3"/>
  <c r="AC9" i="3"/>
  <c r="BY9" i="3"/>
  <c r="G12" i="3"/>
  <c r="BC12" i="3"/>
  <c r="BS12" i="3"/>
  <c r="AY14" i="3"/>
  <c r="BE14" i="3" s="1"/>
  <c r="AA28" i="3"/>
  <c r="AQ28" i="3"/>
  <c r="CM28" i="3"/>
  <c r="CM32" i="3"/>
  <c r="I33" i="3"/>
  <c r="I50" i="3" s="1"/>
  <c r="Y33" i="3"/>
  <c r="AO33" i="3"/>
  <c r="BE33" i="3"/>
  <c r="BU33" i="3"/>
  <c r="CK33" i="3"/>
  <c r="U43" i="3"/>
  <c r="BQ43" i="3"/>
  <c r="CG43" i="3"/>
  <c r="C44" i="3"/>
  <c r="S44" i="3"/>
  <c r="V44" i="3" s="1"/>
  <c r="AY44" i="3"/>
  <c r="BE44" i="3" s="1"/>
  <c r="BO44" i="3"/>
  <c r="BR44" i="3" s="1"/>
  <c r="CS6" i="3"/>
  <c r="N9" i="3"/>
  <c r="BJ9" i="3"/>
  <c r="BZ9" i="3"/>
  <c r="BF11" i="3"/>
  <c r="BJ11" i="3" s="1"/>
  <c r="H12" i="3"/>
  <c r="BD12" i="3"/>
  <c r="J33" i="3"/>
  <c r="Z33" i="3"/>
  <c r="AP33" i="3"/>
  <c r="BF33" i="3"/>
  <c r="BF50" i="3" s="1"/>
  <c r="BV33" i="3"/>
  <c r="AZ44" i="3"/>
  <c r="BP44" i="3"/>
  <c r="BS44" i="3" s="1"/>
  <c r="CT6" i="3"/>
  <c r="O9" i="3"/>
  <c r="BK9" i="3"/>
  <c r="M10" i="3"/>
  <c r="BY10" i="3"/>
  <c r="AO12" i="3"/>
  <c r="G13" i="3"/>
  <c r="AK14" i="3"/>
  <c r="AP14" i="3" s="1"/>
  <c r="R8" i="3"/>
  <c r="CD8" i="3"/>
  <c r="AP12" i="3"/>
  <c r="N28" i="3"/>
  <c r="BZ28" i="3"/>
  <c r="BZ32" i="3"/>
  <c r="BH33" i="3"/>
  <c r="BD43" i="3"/>
  <c r="AV48" i="3"/>
  <c r="C8" i="3"/>
  <c r="AY8" i="3"/>
  <c r="AY15" i="3" s="1"/>
  <c r="BO8" i="3"/>
  <c r="BK32" i="3"/>
  <c r="D8" i="3"/>
  <c r="AZ8" i="3"/>
  <c r="BP8" i="3"/>
  <c r="AD33" i="3"/>
  <c r="AD50" i="3" s="1"/>
  <c r="AT33" i="3"/>
  <c r="CP33" i="3"/>
  <c r="X44" i="3"/>
  <c r="AA44" i="3" s="1"/>
  <c r="AN44" i="3"/>
  <c r="AQ44" i="3" s="1"/>
  <c r="CJ44" i="3"/>
  <c r="CM44" i="3" s="1"/>
  <c r="AI9" i="3"/>
  <c r="CE9" i="3"/>
  <c r="CU9" i="3"/>
  <c r="M12" i="3"/>
  <c r="AC12" i="3"/>
  <c r="BY12" i="3"/>
  <c r="I44" i="3"/>
  <c r="O44" i="3" s="1"/>
  <c r="Y44" i="3"/>
  <c r="AB44" i="3" s="1"/>
  <c r="BU44" i="3"/>
  <c r="BX44" i="3" s="1"/>
  <c r="CK44" i="3"/>
  <c r="CN44" i="3" s="1"/>
  <c r="Q50" i="3"/>
  <c r="T50" i="3" s="1"/>
  <c r="AG50" i="3"/>
  <c r="AJ50" i="3" s="1"/>
  <c r="CC50" i="3"/>
  <c r="CF50" i="3" s="1"/>
  <c r="F7" i="3"/>
  <c r="T9" i="3"/>
  <c r="AJ9" i="3"/>
  <c r="CF9" i="3"/>
  <c r="P11" i="3"/>
  <c r="T11" i="3" s="1"/>
  <c r="N12" i="3"/>
  <c r="BJ12" i="3"/>
  <c r="BZ12" i="3"/>
  <c r="BF14" i="3"/>
  <c r="BJ14" i="3" s="1"/>
  <c r="AH28" i="3"/>
  <c r="BD6" i="3"/>
  <c r="G7" i="3"/>
  <c r="BQ9" i="3"/>
  <c r="CG9" i="3"/>
  <c r="AI10" i="3"/>
  <c r="BM11" i="3"/>
  <c r="BK12" i="3"/>
  <c r="BY13" i="3"/>
  <c r="F9" i="3"/>
  <c r="BR9" i="3"/>
  <c r="B11" i="3"/>
  <c r="B15" i="3" s="1"/>
  <c r="AV12" i="3"/>
  <c r="AR14" i="3"/>
  <c r="AW14" i="3" s="1"/>
  <c r="BN33" i="3"/>
  <c r="Y8" i="3"/>
  <c r="BU8" i="3"/>
  <c r="C33" i="3"/>
  <c r="S33" i="3"/>
  <c r="BO33" i="3"/>
  <c r="AS44" i="3"/>
  <c r="AV44" i="3" s="1"/>
  <c r="BI44" i="3"/>
  <c r="BL44" i="3" s="1"/>
  <c r="AH12" i="3"/>
  <c r="AX12" i="3"/>
  <c r="CT12" i="3"/>
  <c r="D33" i="3"/>
  <c r="AZ33" i="3"/>
  <c r="BP33" i="3"/>
  <c r="AT44" i="3"/>
  <c r="AW44" i="3" s="1"/>
  <c r="CP44" i="3"/>
  <c r="CS44" i="3" s="1"/>
  <c r="CB44" i="1"/>
  <c r="CC44" i="1"/>
  <c r="CD44" i="1"/>
  <c r="BU33" i="1"/>
  <c r="CB33" i="1"/>
  <c r="CC33" i="1"/>
  <c r="CD33" i="1"/>
  <c r="CA33" i="1"/>
  <c r="DA15" i="1" l="1"/>
  <c r="CZ15" i="1"/>
  <c r="DB15" i="1"/>
  <c r="CY16" i="1"/>
  <c r="CY52" i="1" s="1"/>
  <c r="CV16" i="1"/>
  <c r="CX16" i="1"/>
  <c r="CX52" i="1" s="1"/>
  <c r="DA9" i="1"/>
  <c r="CW16" i="1"/>
  <c r="CT33" i="3"/>
  <c r="BW15" i="3"/>
  <c r="BY8" i="3"/>
  <c r="BK8" i="3"/>
  <c r="CO50" i="3"/>
  <c r="CU50" i="3" s="1"/>
  <c r="AO6" i="3"/>
  <c r="H6" i="3"/>
  <c r="CK8" i="3"/>
  <c r="K8" i="3"/>
  <c r="BN8" i="3"/>
  <c r="G6" i="3"/>
  <c r="L15" i="3"/>
  <c r="L51" i="3" s="1"/>
  <c r="CF8" i="3"/>
  <c r="O6" i="3"/>
  <c r="B50" i="3"/>
  <c r="AI33" i="3"/>
  <c r="BZ50" i="3"/>
  <c r="F6" i="3"/>
  <c r="AO14" i="3"/>
  <c r="AJ14" i="3"/>
  <c r="CE14" i="3"/>
  <c r="BY14" i="3"/>
  <c r="BB15" i="3"/>
  <c r="CO51" i="3"/>
  <c r="AD15" i="3"/>
  <c r="AD51" i="3" s="1"/>
  <c r="M44" i="3"/>
  <c r="G14" i="3"/>
  <c r="CL33" i="3"/>
  <c r="CQ50" i="3"/>
  <c r="CT50" i="3" s="1"/>
  <c r="BZ8" i="3"/>
  <c r="AR15" i="3"/>
  <c r="AR51" i="3" s="1"/>
  <c r="AK15" i="3"/>
  <c r="AK51" i="3" s="1"/>
  <c r="F10" i="3"/>
  <c r="BC44" i="3"/>
  <c r="CQ15" i="3"/>
  <c r="N14" i="3"/>
  <c r="BD14" i="3"/>
  <c r="AM50" i="3"/>
  <c r="AP50" i="3" s="1"/>
  <c r="BS11" i="3"/>
  <c r="AM11" i="3"/>
  <c r="CI50" i="3"/>
  <c r="CL50" i="3" s="1"/>
  <c r="BF15" i="3"/>
  <c r="BF51" i="3" s="1"/>
  <c r="AL51" i="3"/>
  <c r="AO15" i="3"/>
  <c r="AO51" i="3" s="1"/>
  <c r="G44" i="3"/>
  <c r="CC51" i="3"/>
  <c r="CF15" i="3"/>
  <c r="CF51" i="3" s="1"/>
  <c r="BL14" i="3"/>
  <c r="AF51" i="3"/>
  <c r="I51" i="3"/>
  <c r="AB33" i="3"/>
  <c r="Y50" i="3"/>
  <c r="AB50" i="3" s="1"/>
  <c r="F11" i="3"/>
  <c r="BZ33" i="3"/>
  <c r="BK33" i="3"/>
  <c r="BH50" i="3"/>
  <c r="BK50" i="3" s="1"/>
  <c r="AQ33" i="3"/>
  <c r="AN50" i="3"/>
  <c r="AQ50" i="3" s="1"/>
  <c r="AV14" i="3"/>
  <c r="N33" i="3"/>
  <c r="P15" i="3"/>
  <c r="P51" i="3" s="1"/>
  <c r="BR8" i="3"/>
  <c r="BO15" i="3"/>
  <c r="AZ50" i="3"/>
  <c r="BC33" i="3"/>
  <c r="AC15" i="3"/>
  <c r="BI15" i="3"/>
  <c r="BL8" i="3"/>
  <c r="H15" i="3"/>
  <c r="CR51" i="3"/>
  <c r="CU15" i="3"/>
  <c r="AN8" i="3"/>
  <c r="V11" i="3"/>
  <c r="BK11" i="3"/>
  <c r="AA8" i="3"/>
  <c r="X15" i="3"/>
  <c r="CU8" i="3"/>
  <c r="BL11" i="3"/>
  <c r="U11" i="3"/>
  <c r="AH50" i="3"/>
  <c r="BT51" i="3"/>
  <c r="AB8" i="3"/>
  <c r="Y15" i="3"/>
  <c r="BY15" i="3"/>
  <c r="BA51" i="3"/>
  <c r="BD15" i="3"/>
  <c r="F8" i="3"/>
  <c r="C15" i="3"/>
  <c r="F15" i="3" s="1"/>
  <c r="Q51" i="3"/>
  <c r="CM33" i="3"/>
  <c r="CJ50" i="3"/>
  <c r="CM50" i="3" s="1"/>
  <c r="N50" i="3"/>
  <c r="AS15" i="3"/>
  <c r="AV8" i="3"/>
  <c r="CS33" i="3"/>
  <c r="CP50" i="3"/>
  <c r="BY33" i="3"/>
  <c r="BV50" i="3"/>
  <c r="BY50" i="3" s="1"/>
  <c r="H11" i="3"/>
  <c r="AX14" i="3"/>
  <c r="BD44" i="3"/>
  <c r="R50" i="3"/>
  <c r="U50" i="3" s="1"/>
  <c r="M15" i="3"/>
  <c r="AI50" i="3"/>
  <c r="BK14" i="3"/>
  <c r="AH33" i="3"/>
  <c r="BC14" i="3"/>
  <c r="D50" i="3"/>
  <c r="G33" i="3"/>
  <c r="AA33" i="3"/>
  <c r="X50" i="3"/>
  <c r="AA50" i="3" s="1"/>
  <c r="CM8" i="3"/>
  <c r="CJ15" i="3"/>
  <c r="AE51" i="3"/>
  <c r="BQ33" i="3"/>
  <c r="BN50" i="3"/>
  <c r="BQ50" i="3" s="1"/>
  <c r="F44" i="3"/>
  <c r="AW33" i="3"/>
  <c r="AT50" i="3"/>
  <c r="AW50" i="3" s="1"/>
  <c r="BO50" i="3"/>
  <c r="BR50" i="3" s="1"/>
  <c r="BR33" i="3"/>
  <c r="CG8" i="3"/>
  <c r="CD15" i="3"/>
  <c r="BQ8" i="3"/>
  <c r="BN15" i="3"/>
  <c r="CS8" i="3"/>
  <c r="F33" i="3"/>
  <c r="C50" i="3"/>
  <c r="BC8" i="3"/>
  <c r="AZ15" i="3"/>
  <c r="U8" i="3"/>
  <c r="R15" i="3"/>
  <c r="M33" i="3"/>
  <c r="J50" i="3"/>
  <c r="M50" i="3" s="1"/>
  <c r="BX33" i="3"/>
  <c r="BU50" i="3"/>
  <c r="BX50" i="3" s="1"/>
  <c r="AU51" i="3"/>
  <c r="CS15" i="3"/>
  <c r="AG51" i="3"/>
  <c r="AY50" i="3"/>
  <c r="BE50" i="3" s="1"/>
  <c r="V8" i="3"/>
  <c r="S15" i="3"/>
  <c r="CL15" i="3"/>
  <c r="BI50" i="3"/>
  <c r="BL50" i="3" s="1"/>
  <c r="CB51" i="3"/>
  <c r="CE15" i="3"/>
  <c r="CE51" i="3" s="1"/>
  <c r="V33" i="3"/>
  <c r="S50" i="3"/>
  <c r="V50" i="3" s="1"/>
  <c r="BS8" i="3"/>
  <c r="BP15" i="3"/>
  <c r="CN33" i="3"/>
  <c r="CK50" i="3"/>
  <c r="CN50" i="3" s="1"/>
  <c r="CN8" i="3"/>
  <c r="CK15" i="3"/>
  <c r="G8" i="3"/>
  <c r="D11" i="3"/>
  <c r="G11" i="3" s="1"/>
  <c r="BQ11" i="3"/>
  <c r="O50" i="3"/>
  <c r="BP50" i="3"/>
  <c r="BS50" i="3" s="1"/>
  <c r="BS33" i="3"/>
  <c r="BD8" i="3"/>
  <c r="BZ15" i="3"/>
  <c r="BZ51" i="3" s="1"/>
  <c r="BW51" i="3"/>
  <c r="BJ15" i="3"/>
  <c r="BJ51" i="3" s="1"/>
  <c r="BG51" i="3"/>
  <c r="BL33" i="3"/>
  <c r="H44" i="3"/>
  <c r="AC33" i="3"/>
  <c r="Z50" i="3"/>
  <c r="AC50" i="3" s="1"/>
  <c r="BU15" i="3"/>
  <c r="BX8" i="3"/>
  <c r="AT15" i="3"/>
  <c r="AW8" i="3"/>
  <c r="CT15" i="3"/>
  <c r="AJ33" i="3"/>
  <c r="BB51" i="3"/>
  <c r="BE15" i="3"/>
  <c r="O33" i="3"/>
  <c r="E50" i="3"/>
  <c r="CR49" i="1"/>
  <c r="CQ49" i="1"/>
  <c r="CP49" i="1"/>
  <c r="CO49" i="1"/>
  <c r="CK49" i="1"/>
  <c r="CJ49" i="1"/>
  <c r="CI49" i="1"/>
  <c r="CH49" i="1"/>
  <c r="CU48" i="1"/>
  <c r="CT48" i="1"/>
  <c r="CS48" i="1"/>
  <c r="CN48" i="1"/>
  <c r="CM48" i="1"/>
  <c r="CL48" i="1"/>
  <c r="CU47" i="1"/>
  <c r="CT47" i="1"/>
  <c r="CS47" i="1"/>
  <c r="CN47" i="1"/>
  <c r="CM47" i="1"/>
  <c r="CL47" i="1"/>
  <c r="CR44" i="1"/>
  <c r="CQ44" i="1"/>
  <c r="CP44" i="1"/>
  <c r="CP45" i="1" s="1"/>
  <c r="CO44" i="1"/>
  <c r="CK44" i="1"/>
  <c r="CK11" i="1" s="1"/>
  <c r="CJ44" i="1"/>
  <c r="CJ45" i="1" s="1"/>
  <c r="CI44" i="1"/>
  <c r="CI11" i="1" s="1"/>
  <c r="CH44" i="1"/>
  <c r="CN44" i="1" s="1"/>
  <c r="CU39" i="1"/>
  <c r="CT39" i="1"/>
  <c r="CS39" i="1"/>
  <c r="CN39" i="1"/>
  <c r="CM39" i="1"/>
  <c r="CL39" i="1"/>
  <c r="CU37" i="1"/>
  <c r="CT37" i="1"/>
  <c r="CS37" i="1"/>
  <c r="CN37" i="1"/>
  <c r="CM37" i="1"/>
  <c r="CL37" i="1"/>
  <c r="CU36" i="1"/>
  <c r="CT36" i="1"/>
  <c r="CS36" i="1"/>
  <c r="CN36" i="1"/>
  <c r="CM36" i="1"/>
  <c r="CL36" i="1"/>
  <c r="CR33" i="1"/>
  <c r="CQ33" i="1"/>
  <c r="CP33" i="1"/>
  <c r="CP34" i="1" s="1"/>
  <c r="CO33" i="1"/>
  <c r="CK33" i="1"/>
  <c r="CJ33" i="1"/>
  <c r="CJ8" i="1" s="1"/>
  <c r="CI33" i="1"/>
  <c r="CH33" i="1"/>
  <c r="CU32" i="1"/>
  <c r="CT32" i="1"/>
  <c r="CN32" i="1"/>
  <c r="CM32" i="1"/>
  <c r="CL32" i="1"/>
  <c r="CU31" i="1"/>
  <c r="CT31" i="1"/>
  <c r="CN31" i="1"/>
  <c r="CM31" i="1"/>
  <c r="CL31" i="1"/>
  <c r="CU30" i="1"/>
  <c r="CT30" i="1"/>
  <c r="CN30" i="1"/>
  <c r="CM30" i="1"/>
  <c r="CL30" i="1"/>
  <c r="CK29" i="1"/>
  <c r="CK7" i="1" s="1"/>
  <c r="CJ29" i="1"/>
  <c r="CI29" i="1"/>
  <c r="CI7" i="1" s="1"/>
  <c r="CH29" i="1"/>
  <c r="CN29" i="1" s="1"/>
  <c r="CU28" i="1"/>
  <c r="CT28" i="1"/>
  <c r="CN28" i="1"/>
  <c r="CM28" i="1"/>
  <c r="CL28" i="1"/>
  <c r="CU27" i="1"/>
  <c r="CT27" i="1"/>
  <c r="CS29" i="1"/>
  <c r="CN27" i="1"/>
  <c r="CM27" i="1"/>
  <c r="CL27" i="1"/>
  <c r="CK14" i="1"/>
  <c r="CJ14" i="1"/>
  <c r="CI14" i="1"/>
  <c r="CH14" i="1"/>
  <c r="CK13" i="1"/>
  <c r="CK15" i="1" s="1"/>
  <c r="CJ13" i="1"/>
  <c r="CJ15" i="1" s="1"/>
  <c r="CI13" i="1"/>
  <c r="CH13" i="1"/>
  <c r="CJ11" i="1"/>
  <c r="CT10" i="1"/>
  <c r="CK10" i="1"/>
  <c r="CK12" i="1" s="1"/>
  <c r="CJ10" i="1"/>
  <c r="CI10" i="1"/>
  <c r="CH10" i="1"/>
  <c r="CK8" i="1"/>
  <c r="CH8" i="1"/>
  <c r="CJ7" i="1"/>
  <c r="CH7" i="1"/>
  <c r="BI57" i="1"/>
  <c r="BG57" i="1"/>
  <c r="BE57" i="1"/>
  <c r="BC57" i="1"/>
  <c r="BA57" i="1"/>
  <c r="CD49" i="1"/>
  <c r="CC49" i="1"/>
  <c r="CB49" i="1"/>
  <c r="CA49" i="1"/>
  <c r="BW49" i="1"/>
  <c r="BV49" i="1"/>
  <c r="BU49" i="1"/>
  <c r="BT49" i="1"/>
  <c r="BX49" i="1" s="1"/>
  <c r="BP49" i="1"/>
  <c r="BO49" i="1"/>
  <c r="BN49" i="1"/>
  <c r="BM49" i="1"/>
  <c r="BR49" i="1" s="1"/>
  <c r="BI49" i="1"/>
  <c r="BL49" i="1" s="1"/>
  <c r="BH49" i="1"/>
  <c r="BG49" i="1"/>
  <c r="BF49" i="1"/>
  <c r="BJ49" i="1" s="1"/>
  <c r="BB49" i="1"/>
  <c r="BE49" i="1" s="1"/>
  <c r="BA49" i="1"/>
  <c r="BD49" i="1" s="1"/>
  <c r="AZ49" i="1"/>
  <c r="BC49" i="1" s="1"/>
  <c r="AY49" i="1"/>
  <c r="AU49" i="1"/>
  <c r="AT49" i="1"/>
  <c r="AW49" i="1" s="1"/>
  <c r="AS49" i="1"/>
  <c r="AV49" i="1" s="1"/>
  <c r="AR49" i="1"/>
  <c r="AX49" i="1" s="1"/>
  <c r="AN49" i="1"/>
  <c r="AQ49" i="1" s="1"/>
  <c r="AM49" i="1"/>
  <c r="AL49" i="1"/>
  <c r="AK49" i="1"/>
  <c r="AP49" i="1" s="1"/>
  <c r="AG49" i="1"/>
  <c r="AJ49" i="1" s="1"/>
  <c r="AF49" i="1"/>
  <c r="AI49" i="1" s="1"/>
  <c r="AE49" i="1"/>
  <c r="AD49" i="1"/>
  <c r="AH49" i="1" s="1"/>
  <c r="Z49" i="1"/>
  <c r="AC49" i="1" s="1"/>
  <c r="Y49" i="1"/>
  <c r="X49" i="1"/>
  <c r="W49" i="1"/>
  <c r="S49" i="1"/>
  <c r="R49" i="1"/>
  <c r="Q49" i="1"/>
  <c r="P49" i="1"/>
  <c r="L49" i="1"/>
  <c r="K49" i="1"/>
  <c r="J49" i="1"/>
  <c r="I49" i="1"/>
  <c r="N49" i="1" s="1"/>
  <c r="E49" i="1"/>
  <c r="H49" i="1" s="1"/>
  <c r="D49" i="1"/>
  <c r="C49" i="1"/>
  <c r="B49" i="1"/>
  <c r="F49" i="1" s="1"/>
  <c r="CG48" i="1"/>
  <c r="CF48" i="1"/>
  <c r="CE48" i="1"/>
  <c r="BZ48" i="1"/>
  <c r="BY48" i="1"/>
  <c r="BX48" i="1"/>
  <c r="BS48" i="1"/>
  <c r="BR48" i="1"/>
  <c r="BQ48" i="1"/>
  <c r="BL48" i="1"/>
  <c r="BK48" i="1"/>
  <c r="BJ48" i="1"/>
  <c r="BE48" i="1"/>
  <c r="BD48" i="1"/>
  <c r="BC48" i="1"/>
  <c r="AX48" i="1"/>
  <c r="AW48" i="1"/>
  <c r="AV48" i="1"/>
  <c r="AQ48" i="1"/>
  <c r="AP48" i="1"/>
  <c r="AO48" i="1"/>
  <c r="AJ48" i="1"/>
  <c r="AI48" i="1"/>
  <c r="AH48" i="1"/>
  <c r="AC48" i="1"/>
  <c r="AB48" i="1"/>
  <c r="AA48" i="1"/>
  <c r="V48" i="1"/>
  <c r="U48" i="1"/>
  <c r="T48" i="1"/>
  <c r="O48" i="1"/>
  <c r="N48" i="1"/>
  <c r="M48" i="1"/>
  <c r="H48" i="1"/>
  <c r="G48" i="1"/>
  <c r="F48" i="1"/>
  <c r="CG47" i="1"/>
  <c r="CF47" i="1"/>
  <c r="CE47" i="1"/>
  <c r="BZ47" i="1"/>
  <c r="BY47" i="1"/>
  <c r="BX47" i="1"/>
  <c r="BS47" i="1"/>
  <c r="BR47" i="1"/>
  <c r="BQ47" i="1"/>
  <c r="BL47" i="1"/>
  <c r="BK47" i="1"/>
  <c r="BJ47" i="1"/>
  <c r="BE47" i="1"/>
  <c r="BD47" i="1"/>
  <c r="BC47" i="1"/>
  <c r="AX47" i="1"/>
  <c r="AW47" i="1"/>
  <c r="AV47" i="1"/>
  <c r="AQ47" i="1"/>
  <c r="AP47" i="1"/>
  <c r="AO47" i="1"/>
  <c r="AJ47" i="1"/>
  <c r="AI47" i="1"/>
  <c r="AH47" i="1"/>
  <c r="AC47" i="1"/>
  <c r="AB47" i="1"/>
  <c r="AA47" i="1"/>
  <c r="V47" i="1"/>
  <c r="U47" i="1"/>
  <c r="T47" i="1"/>
  <c r="O47" i="1"/>
  <c r="N47" i="1"/>
  <c r="M47" i="1"/>
  <c r="H47" i="1"/>
  <c r="G47" i="1"/>
  <c r="F47" i="1"/>
  <c r="CD45" i="1"/>
  <c r="CC11" i="1"/>
  <c r="CB11" i="1"/>
  <c r="CA44" i="1"/>
  <c r="CA45" i="1" s="1"/>
  <c r="BW44" i="1"/>
  <c r="BV44" i="1"/>
  <c r="BU44" i="1"/>
  <c r="BT44" i="1"/>
  <c r="BT11" i="1" s="1"/>
  <c r="BP44" i="1"/>
  <c r="BO44" i="1"/>
  <c r="BN44" i="1"/>
  <c r="BM44" i="1"/>
  <c r="BI44" i="1"/>
  <c r="BH44" i="1"/>
  <c r="BG44" i="1"/>
  <c r="BF44" i="1"/>
  <c r="BB44" i="1"/>
  <c r="BA44" i="1"/>
  <c r="AZ44" i="1"/>
  <c r="AY44" i="1"/>
  <c r="AU44" i="1"/>
  <c r="AT44" i="1"/>
  <c r="AS44" i="1"/>
  <c r="AR44" i="1"/>
  <c r="AN44" i="1"/>
  <c r="AN11" i="1" s="1"/>
  <c r="AM44" i="1"/>
  <c r="AL44" i="1"/>
  <c r="AK44" i="1"/>
  <c r="AG44" i="1"/>
  <c r="AG45" i="1" s="1"/>
  <c r="AJ45" i="1" s="1"/>
  <c r="AF44" i="1"/>
  <c r="AE44" i="1"/>
  <c r="AD44" i="1"/>
  <c r="Z44" i="1"/>
  <c r="Y44" i="1"/>
  <c r="X44" i="1"/>
  <c r="X11" i="1" s="1"/>
  <c r="W44" i="1"/>
  <c r="S44" i="1"/>
  <c r="R44" i="1"/>
  <c r="Q44" i="1"/>
  <c r="P44" i="1"/>
  <c r="P11" i="1" s="1"/>
  <c r="L44" i="1"/>
  <c r="K44" i="1"/>
  <c r="J44" i="1"/>
  <c r="I44" i="1"/>
  <c r="D44" i="1"/>
  <c r="C44" i="1"/>
  <c r="BZ43" i="1"/>
  <c r="BY43" i="1"/>
  <c r="BX43" i="1"/>
  <c r="AC42" i="1"/>
  <c r="AB42" i="1"/>
  <c r="AA42" i="1"/>
  <c r="V42" i="1"/>
  <c r="U42" i="1"/>
  <c r="T42" i="1"/>
  <c r="H42" i="1"/>
  <c r="G42" i="1"/>
  <c r="F42" i="1"/>
  <c r="AJ41" i="1"/>
  <c r="AI41" i="1"/>
  <c r="AH41" i="1"/>
  <c r="AC41" i="1"/>
  <c r="AB41" i="1"/>
  <c r="AA41" i="1"/>
  <c r="V41" i="1"/>
  <c r="U41" i="1"/>
  <c r="T41" i="1"/>
  <c r="O41" i="1"/>
  <c r="N41" i="1"/>
  <c r="M41" i="1"/>
  <c r="H41" i="1"/>
  <c r="G41" i="1"/>
  <c r="F41" i="1"/>
  <c r="V40" i="1"/>
  <c r="U40" i="1"/>
  <c r="T40" i="1"/>
  <c r="O40" i="1"/>
  <c r="N40" i="1"/>
  <c r="M40" i="1"/>
  <c r="H40" i="1"/>
  <c r="G40" i="1"/>
  <c r="F40" i="1"/>
  <c r="CG39" i="1"/>
  <c r="CF39" i="1"/>
  <c r="CE39" i="1"/>
  <c r="BZ39" i="1"/>
  <c r="BY39" i="1"/>
  <c r="BX39" i="1"/>
  <c r="BS39" i="1"/>
  <c r="BR39" i="1"/>
  <c r="BQ39" i="1"/>
  <c r="BL39" i="1"/>
  <c r="BK39" i="1"/>
  <c r="BJ39" i="1"/>
  <c r="BE39" i="1"/>
  <c r="BD39" i="1"/>
  <c r="BC39" i="1"/>
  <c r="AX39" i="1"/>
  <c r="AW39" i="1"/>
  <c r="AV39" i="1"/>
  <c r="AQ39" i="1"/>
  <c r="AP39" i="1"/>
  <c r="AO39" i="1"/>
  <c r="AJ39" i="1"/>
  <c r="AI39" i="1"/>
  <c r="AH39" i="1"/>
  <c r="AC39" i="1"/>
  <c r="AB39" i="1"/>
  <c r="AA39" i="1"/>
  <c r="V39" i="1"/>
  <c r="U39" i="1"/>
  <c r="T39" i="1"/>
  <c r="O39" i="1"/>
  <c r="N39" i="1"/>
  <c r="M39" i="1"/>
  <c r="F39" i="1"/>
  <c r="E39" i="1"/>
  <c r="D39" i="1"/>
  <c r="G39" i="1" s="1"/>
  <c r="AQ38" i="1"/>
  <c r="AP38" i="1"/>
  <c r="AO38" i="1"/>
  <c r="AJ38" i="1"/>
  <c r="AI38" i="1"/>
  <c r="AH38" i="1"/>
  <c r="AC38" i="1"/>
  <c r="AB38" i="1"/>
  <c r="AA38" i="1"/>
  <c r="V38" i="1"/>
  <c r="U38" i="1"/>
  <c r="T38" i="1"/>
  <c r="O38" i="1"/>
  <c r="N38" i="1"/>
  <c r="M38" i="1"/>
  <c r="H38" i="1"/>
  <c r="G38" i="1"/>
  <c r="F38" i="1"/>
  <c r="CG37" i="1"/>
  <c r="CF37" i="1"/>
  <c r="CE37" i="1"/>
  <c r="BZ37" i="1"/>
  <c r="BY37" i="1"/>
  <c r="BX37" i="1"/>
  <c r="BS37" i="1"/>
  <c r="BR37" i="1"/>
  <c r="BQ37" i="1"/>
  <c r="BL37" i="1"/>
  <c r="BK37" i="1"/>
  <c r="BJ37" i="1"/>
  <c r="BE37" i="1"/>
  <c r="BD37" i="1"/>
  <c r="BC37" i="1"/>
  <c r="AX37" i="1"/>
  <c r="AW37" i="1"/>
  <c r="AV37" i="1"/>
  <c r="AQ37" i="1"/>
  <c r="AP37" i="1"/>
  <c r="AO37" i="1"/>
  <c r="AJ37" i="1"/>
  <c r="AI37" i="1"/>
  <c r="AH37" i="1"/>
  <c r="AC37" i="1"/>
  <c r="AB37" i="1"/>
  <c r="AA37" i="1"/>
  <c r="V37" i="1"/>
  <c r="U37" i="1"/>
  <c r="T37" i="1"/>
  <c r="O37" i="1"/>
  <c r="N37" i="1"/>
  <c r="M37" i="1"/>
  <c r="B37" i="1"/>
  <c r="CG36" i="1"/>
  <c r="CF36" i="1"/>
  <c r="CE36" i="1"/>
  <c r="BZ36" i="1"/>
  <c r="BY36" i="1"/>
  <c r="BX36" i="1"/>
  <c r="BR36" i="1"/>
  <c r="BQ36" i="1"/>
  <c r="BK36" i="1"/>
  <c r="BJ36" i="1"/>
  <c r="BD36" i="1"/>
  <c r="BC36" i="1"/>
  <c r="AW36" i="1"/>
  <c r="AV36" i="1"/>
  <c r="AP36" i="1"/>
  <c r="AO36" i="1"/>
  <c r="AI36" i="1"/>
  <c r="AH36" i="1"/>
  <c r="AB36" i="1"/>
  <c r="AA36" i="1"/>
  <c r="U36" i="1"/>
  <c r="T36" i="1"/>
  <c r="N36" i="1"/>
  <c r="M36" i="1"/>
  <c r="G36" i="1"/>
  <c r="F36" i="1"/>
  <c r="CG33" i="1"/>
  <c r="CF33" i="1"/>
  <c r="CE33" i="1"/>
  <c r="BW33" i="1"/>
  <c r="BZ33" i="1" s="1"/>
  <c r="BV33" i="1"/>
  <c r="BY33" i="1" s="1"/>
  <c r="BT33" i="1"/>
  <c r="BX33" i="1" s="1"/>
  <c r="BP33" i="1"/>
  <c r="BO33" i="1"/>
  <c r="BN33" i="1"/>
  <c r="BM33" i="1"/>
  <c r="BR33" i="1" s="1"/>
  <c r="BI33" i="1"/>
  <c r="BH33" i="1"/>
  <c r="BG33" i="1"/>
  <c r="BF33" i="1"/>
  <c r="BJ33" i="1" s="1"/>
  <c r="BB33" i="1"/>
  <c r="BE33" i="1" s="1"/>
  <c r="BA33" i="1"/>
  <c r="AZ33" i="1"/>
  <c r="AY33" i="1"/>
  <c r="AU33" i="1"/>
  <c r="AX33" i="1" s="1"/>
  <c r="AT33" i="1"/>
  <c r="AT8" i="1" s="1"/>
  <c r="AW8" i="1" s="1"/>
  <c r="AS33" i="1"/>
  <c r="AR33" i="1"/>
  <c r="AN33" i="1"/>
  <c r="AN8" i="1" s="1"/>
  <c r="AQ8" i="1" s="1"/>
  <c r="AM33" i="1"/>
  <c r="AL33" i="1"/>
  <c r="AK33" i="1"/>
  <c r="AG33" i="1"/>
  <c r="AF33" i="1"/>
  <c r="AE33" i="1"/>
  <c r="AD33" i="1"/>
  <c r="AH33" i="1" s="1"/>
  <c r="Z33" i="1"/>
  <c r="Y33" i="1"/>
  <c r="X33" i="1"/>
  <c r="W33" i="1"/>
  <c r="S33" i="1"/>
  <c r="V33" i="1" s="1"/>
  <c r="R33" i="1"/>
  <c r="U33" i="1" s="1"/>
  <c r="Q33" i="1"/>
  <c r="P33" i="1"/>
  <c r="L33" i="1"/>
  <c r="K33" i="1"/>
  <c r="J33" i="1"/>
  <c r="I33" i="1"/>
  <c r="N33" i="1" s="1"/>
  <c r="E33" i="1"/>
  <c r="D33" i="1"/>
  <c r="C33" i="1"/>
  <c r="B33" i="1"/>
  <c r="B8" i="1" s="1"/>
  <c r="CG32" i="1"/>
  <c r="CF32" i="1"/>
  <c r="CE32" i="1"/>
  <c r="BZ32" i="1"/>
  <c r="BY32" i="1"/>
  <c r="BX32" i="1"/>
  <c r="BS32" i="1"/>
  <c r="BR32" i="1"/>
  <c r="BQ32" i="1"/>
  <c r="BL32" i="1"/>
  <c r="BK32" i="1"/>
  <c r="BJ32" i="1"/>
  <c r="BE32" i="1"/>
  <c r="BD32" i="1"/>
  <c r="BC32" i="1"/>
  <c r="AX32" i="1"/>
  <c r="AW32" i="1"/>
  <c r="AV32" i="1"/>
  <c r="AQ32" i="1"/>
  <c r="AP32" i="1"/>
  <c r="AO32" i="1"/>
  <c r="AJ32" i="1"/>
  <c r="AI32" i="1"/>
  <c r="AH32" i="1"/>
  <c r="AC32" i="1"/>
  <c r="AB32" i="1"/>
  <c r="AA32" i="1"/>
  <c r="V32" i="1"/>
  <c r="U32" i="1"/>
  <c r="T32" i="1"/>
  <c r="O32" i="1"/>
  <c r="N32" i="1"/>
  <c r="M32" i="1"/>
  <c r="H32" i="1"/>
  <c r="G32" i="1"/>
  <c r="F32" i="1"/>
  <c r="CG31" i="1"/>
  <c r="CF31" i="1"/>
  <c r="CE31" i="1"/>
  <c r="BZ31" i="1"/>
  <c r="BY31" i="1"/>
  <c r="BX31" i="1"/>
  <c r="BS31" i="1"/>
  <c r="BR31" i="1"/>
  <c r="BQ31" i="1"/>
  <c r="BL31" i="1"/>
  <c r="BK31" i="1"/>
  <c r="BJ31" i="1"/>
  <c r="BE31" i="1"/>
  <c r="BD31" i="1"/>
  <c r="BC31" i="1"/>
  <c r="AX31" i="1"/>
  <c r="AW31" i="1"/>
  <c r="AV31" i="1"/>
  <c r="AQ31" i="1"/>
  <c r="AP31" i="1"/>
  <c r="AO31" i="1"/>
  <c r="AJ31" i="1"/>
  <c r="AI31" i="1"/>
  <c r="AH31" i="1"/>
  <c r="AC31" i="1"/>
  <c r="AB31" i="1"/>
  <c r="AA31" i="1"/>
  <c r="V31" i="1"/>
  <c r="U31" i="1"/>
  <c r="T31" i="1"/>
  <c r="O31" i="1"/>
  <c r="N31" i="1"/>
  <c r="M31" i="1"/>
  <c r="H31" i="1"/>
  <c r="G31" i="1"/>
  <c r="F31" i="1"/>
  <c r="CG30" i="1"/>
  <c r="CF30" i="1"/>
  <c r="CE30" i="1"/>
  <c r="BZ30" i="1"/>
  <c r="BY30" i="1"/>
  <c r="BX30" i="1"/>
  <c r="BS30" i="1"/>
  <c r="BR30" i="1"/>
  <c r="BQ30" i="1"/>
  <c r="BL30" i="1"/>
  <c r="BK30" i="1"/>
  <c r="BJ30" i="1"/>
  <c r="BE30" i="1"/>
  <c r="BD30" i="1"/>
  <c r="BC30" i="1"/>
  <c r="AX30" i="1"/>
  <c r="AW30" i="1"/>
  <c r="AV30" i="1"/>
  <c r="AQ30" i="1"/>
  <c r="AP30" i="1"/>
  <c r="AO30" i="1"/>
  <c r="AJ30" i="1"/>
  <c r="AI30" i="1"/>
  <c r="AH30" i="1"/>
  <c r="AC30" i="1"/>
  <c r="AB30" i="1"/>
  <c r="AA30" i="1"/>
  <c r="V30" i="1"/>
  <c r="U30" i="1"/>
  <c r="T30" i="1"/>
  <c r="O30" i="1"/>
  <c r="N30" i="1"/>
  <c r="M30" i="1"/>
  <c r="H30" i="1"/>
  <c r="G30" i="1"/>
  <c r="F30" i="1"/>
  <c r="CA29" i="1"/>
  <c r="CA34" i="1" s="1"/>
  <c r="BW29" i="1"/>
  <c r="BV29" i="1"/>
  <c r="BU29" i="1"/>
  <c r="BT29" i="1"/>
  <c r="BT34" i="1" s="1"/>
  <c r="BP29" i="1"/>
  <c r="BO29" i="1"/>
  <c r="BN29" i="1"/>
  <c r="BN34" i="1" s="1"/>
  <c r="BM29" i="1"/>
  <c r="BI29" i="1"/>
  <c r="BH29" i="1"/>
  <c r="BG29" i="1"/>
  <c r="BF29" i="1"/>
  <c r="BB29" i="1"/>
  <c r="BA29" i="1"/>
  <c r="AZ29" i="1"/>
  <c r="AZ7" i="1" s="1"/>
  <c r="AY29" i="1"/>
  <c r="AU29" i="1"/>
  <c r="AT29" i="1"/>
  <c r="AS29" i="1"/>
  <c r="AR29" i="1"/>
  <c r="AN29" i="1"/>
  <c r="AN7" i="1" s="1"/>
  <c r="AN9" i="1" s="1"/>
  <c r="AM29" i="1"/>
  <c r="AL29" i="1"/>
  <c r="AK29" i="1"/>
  <c r="AG29" i="1"/>
  <c r="AG7" i="1" s="1"/>
  <c r="AF29" i="1"/>
  <c r="AF7" i="1" s="1"/>
  <c r="AF9" i="1" s="1"/>
  <c r="AE29" i="1"/>
  <c r="AD29" i="1"/>
  <c r="AD34" i="1" s="1"/>
  <c r="AD51" i="1" s="1"/>
  <c r="Z29" i="1"/>
  <c r="Y29" i="1"/>
  <c r="X29" i="1"/>
  <c r="W29" i="1"/>
  <c r="W34" i="1" s="1"/>
  <c r="S29" i="1"/>
  <c r="S34" i="1" s="1"/>
  <c r="R29" i="1"/>
  <c r="Q29" i="1"/>
  <c r="Q34" i="1" s="1"/>
  <c r="P29" i="1"/>
  <c r="L29" i="1"/>
  <c r="K29" i="1"/>
  <c r="K34" i="1" s="1"/>
  <c r="J29" i="1"/>
  <c r="J34" i="1" s="1"/>
  <c r="I29" i="1"/>
  <c r="N29" i="1" s="1"/>
  <c r="E29" i="1"/>
  <c r="E34" i="1" s="1"/>
  <c r="D29" i="1"/>
  <c r="C29" i="1"/>
  <c r="C34" i="1" s="1"/>
  <c r="B29" i="1"/>
  <c r="CG28" i="1"/>
  <c r="CF28" i="1"/>
  <c r="CE28" i="1"/>
  <c r="BZ28" i="1"/>
  <c r="BY28" i="1"/>
  <c r="BX28" i="1"/>
  <c r="BS28" i="1"/>
  <c r="BR28" i="1"/>
  <c r="BQ28" i="1"/>
  <c r="BL28" i="1"/>
  <c r="BK28" i="1"/>
  <c r="BJ28" i="1"/>
  <c r="BE28" i="1"/>
  <c r="BD28" i="1"/>
  <c r="BC28" i="1"/>
  <c r="AX28" i="1"/>
  <c r="AW28" i="1"/>
  <c r="AV28" i="1"/>
  <c r="AQ28" i="1"/>
  <c r="AP28" i="1"/>
  <c r="AO28" i="1"/>
  <c r="AJ28" i="1"/>
  <c r="AI28" i="1"/>
  <c r="AH28" i="1"/>
  <c r="AC28" i="1"/>
  <c r="AB28" i="1"/>
  <c r="AA28" i="1"/>
  <c r="V28" i="1"/>
  <c r="U28" i="1"/>
  <c r="T28" i="1"/>
  <c r="O28" i="1"/>
  <c r="N28" i="1"/>
  <c r="M28" i="1"/>
  <c r="H28" i="1"/>
  <c r="G28" i="1"/>
  <c r="F28" i="1"/>
  <c r="BZ27" i="1"/>
  <c r="BY27" i="1"/>
  <c r="BX27" i="1"/>
  <c r="BS27" i="1"/>
  <c r="BR27" i="1"/>
  <c r="BQ27" i="1"/>
  <c r="BL27" i="1"/>
  <c r="BK27" i="1"/>
  <c r="BJ27" i="1"/>
  <c r="BE27" i="1"/>
  <c r="BD27" i="1"/>
  <c r="BC27" i="1"/>
  <c r="AX27" i="1"/>
  <c r="AW27" i="1"/>
  <c r="AV27" i="1"/>
  <c r="AQ27" i="1"/>
  <c r="AP27" i="1"/>
  <c r="AO27" i="1"/>
  <c r="AJ27" i="1"/>
  <c r="AI27" i="1"/>
  <c r="AH27" i="1"/>
  <c r="AC27" i="1"/>
  <c r="AB27" i="1"/>
  <c r="AA27" i="1"/>
  <c r="V27" i="1"/>
  <c r="U27" i="1"/>
  <c r="T27" i="1"/>
  <c r="O27" i="1"/>
  <c r="N27" i="1"/>
  <c r="M27" i="1"/>
  <c r="H27" i="1"/>
  <c r="G27" i="1"/>
  <c r="F27" i="1"/>
  <c r="CD14" i="1"/>
  <c r="CC14" i="1"/>
  <c r="CB14" i="1"/>
  <c r="CA14" i="1"/>
  <c r="CF14" i="1" s="1"/>
  <c r="BW14" i="1"/>
  <c r="BV14" i="1"/>
  <c r="BU14" i="1"/>
  <c r="BT14" i="1"/>
  <c r="BX14" i="1" s="1"/>
  <c r="BP14" i="1"/>
  <c r="BO14" i="1"/>
  <c r="BN14" i="1"/>
  <c r="BM14" i="1"/>
  <c r="BI14" i="1"/>
  <c r="BL14" i="1" s="1"/>
  <c r="BH14" i="1"/>
  <c r="BG14" i="1"/>
  <c r="BF14" i="1"/>
  <c r="BB14" i="1"/>
  <c r="BA14" i="1"/>
  <c r="AZ14" i="1"/>
  <c r="AY14" i="1"/>
  <c r="AU14" i="1"/>
  <c r="AT14" i="1"/>
  <c r="AS14" i="1"/>
  <c r="AR14" i="1"/>
  <c r="AV14" i="1" s="1"/>
  <c r="AN14" i="1"/>
  <c r="AQ14" i="1" s="1"/>
  <c r="AM14" i="1"/>
  <c r="AL14" i="1"/>
  <c r="AK14" i="1"/>
  <c r="AG14" i="1"/>
  <c r="AJ14" i="1" s="1"/>
  <c r="AF14" i="1"/>
  <c r="AI14" i="1" s="1"/>
  <c r="AE14" i="1"/>
  <c r="AD14" i="1"/>
  <c r="Z14" i="1"/>
  <c r="Y14" i="1"/>
  <c r="AB14" i="1" s="1"/>
  <c r="X14" i="1"/>
  <c r="W14" i="1"/>
  <c r="S14" i="1"/>
  <c r="R14" i="1"/>
  <c r="Q14" i="1"/>
  <c r="P14" i="1"/>
  <c r="T14" i="1" s="1"/>
  <c r="L14" i="1"/>
  <c r="K14" i="1"/>
  <c r="J14" i="1"/>
  <c r="I14" i="1"/>
  <c r="E14" i="1"/>
  <c r="H14" i="1" s="1"/>
  <c r="D14" i="1"/>
  <c r="C14" i="1"/>
  <c r="B14" i="1"/>
  <c r="CD13" i="1"/>
  <c r="CD15" i="1" s="1"/>
  <c r="CC13" i="1"/>
  <c r="CC15" i="1" s="1"/>
  <c r="CB13" i="1"/>
  <c r="CA13" i="1"/>
  <c r="BW13" i="1"/>
  <c r="BV13" i="1"/>
  <c r="BV15" i="1" s="1"/>
  <c r="BU13" i="1"/>
  <c r="BU15" i="1" s="1"/>
  <c r="BT13" i="1"/>
  <c r="BX13" i="1" s="1"/>
  <c r="BP13" i="1"/>
  <c r="BO13" i="1"/>
  <c r="BN13" i="1"/>
  <c r="BN15" i="1" s="1"/>
  <c r="BM13" i="1"/>
  <c r="BM15" i="1" s="1"/>
  <c r="BI13" i="1"/>
  <c r="BH13" i="1"/>
  <c r="BG13" i="1"/>
  <c r="BF13" i="1"/>
  <c r="BF15" i="1" s="1"/>
  <c r="BB13" i="1"/>
  <c r="BB15" i="1" s="1"/>
  <c r="BA13" i="1"/>
  <c r="AZ13" i="1"/>
  <c r="AY13" i="1"/>
  <c r="AU13" i="1"/>
  <c r="AT13" i="1"/>
  <c r="AT15" i="1" s="1"/>
  <c r="AS13" i="1"/>
  <c r="AS15" i="1" s="1"/>
  <c r="AR13" i="1"/>
  <c r="AR15" i="1" s="1"/>
  <c r="AV15" i="1" s="1"/>
  <c r="AN13" i="1"/>
  <c r="AM13" i="1"/>
  <c r="AL13" i="1"/>
  <c r="AL15" i="1" s="1"/>
  <c r="AK13" i="1"/>
  <c r="AK15" i="1" s="1"/>
  <c r="AG13" i="1"/>
  <c r="AF13" i="1"/>
  <c r="AF15" i="1" s="1"/>
  <c r="AI15" i="1" s="1"/>
  <c r="AE13" i="1"/>
  <c r="AD13" i="1"/>
  <c r="AD15" i="1" s="1"/>
  <c r="Z13" i="1"/>
  <c r="Z15" i="1" s="1"/>
  <c r="Y13" i="1"/>
  <c r="Y15" i="1" s="1"/>
  <c r="X13" i="1"/>
  <c r="W13" i="1"/>
  <c r="W15" i="1" s="1"/>
  <c r="S13" i="1"/>
  <c r="R13" i="1"/>
  <c r="R15" i="1" s="1"/>
  <c r="Q13" i="1"/>
  <c r="Q15" i="1" s="1"/>
  <c r="P13" i="1"/>
  <c r="P15" i="1" s="1"/>
  <c r="L13" i="1"/>
  <c r="K13" i="1"/>
  <c r="J13" i="1"/>
  <c r="J15" i="1" s="1"/>
  <c r="I13" i="1"/>
  <c r="I15" i="1" s="1"/>
  <c r="E13" i="1"/>
  <c r="D13" i="1"/>
  <c r="C13" i="1"/>
  <c r="B13" i="1"/>
  <c r="B15" i="1" s="1"/>
  <c r="CD11" i="1"/>
  <c r="B11" i="1"/>
  <c r="CD10" i="1"/>
  <c r="CD12" i="1" s="1"/>
  <c r="CC10" i="1"/>
  <c r="CB10" i="1"/>
  <c r="CA10" i="1"/>
  <c r="BW10" i="1"/>
  <c r="BZ10" i="1" s="1"/>
  <c r="BV10" i="1"/>
  <c r="BU10" i="1"/>
  <c r="BT10" i="1"/>
  <c r="BP10" i="1"/>
  <c r="BO10" i="1"/>
  <c r="BR10" i="1" s="1"/>
  <c r="BN10" i="1"/>
  <c r="BM10" i="1"/>
  <c r="BI10" i="1"/>
  <c r="BL10" i="1" s="1"/>
  <c r="BH10" i="1"/>
  <c r="BG10" i="1"/>
  <c r="BF10" i="1"/>
  <c r="BB10" i="1"/>
  <c r="BA10" i="1"/>
  <c r="AZ10" i="1"/>
  <c r="AY10" i="1"/>
  <c r="AU10" i="1"/>
  <c r="AT10" i="1"/>
  <c r="AS10" i="1"/>
  <c r="AR10" i="1"/>
  <c r="AV10" i="1" s="1"/>
  <c r="AN10" i="1"/>
  <c r="AM10" i="1"/>
  <c r="AL10" i="1"/>
  <c r="AK10" i="1"/>
  <c r="AG10" i="1"/>
  <c r="AJ10" i="1" s="1"/>
  <c r="AF10" i="1"/>
  <c r="AI10" i="1" s="1"/>
  <c r="AE10" i="1"/>
  <c r="AD10" i="1"/>
  <c r="Z10" i="1"/>
  <c r="Y10" i="1"/>
  <c r="AB10" i="1" s="1"/>
  <c r="X10" i="1"/>
  <c r="W10" i="1"/>
  <c r="S10" i="1"/>
  <c r="R10" i="1"/>
  <c r="Q10" i="1"/>
  <c r="P10" i="1"/>
  <c r="T10" i="1" s="1"/>
  <c r="L10" i="1"/>
  <c r="O10" i="1" s="1"/>
  <c r="K10" i="1"/>
  <c r="J10" i="1"/>
  <c r="I10" i="1"/>
  <c r="E10" i="1"/>
  <c r="H10" i="1" s="1"/>
  <c r="D10" i="1"/>
  <c r="C10" i="1"/>
  <c r="B10" i="1"/>
  <c r="CB8" i="1"/>
  <c r="CA8" i="1"/>
  <c r="BW8" i="1"/>
  <c r="BW9" i="1" s="1"/>
  <c r="BV8" i="1"/>
  <c r="BU8" i="1"/>
  <c r="BT8" i="1"/>
  <c r="BY8" i="1" s="1"/>
  <c r="BP8" i="1"/>
  <c r="BO8" i="1"/>
  <c r="BO9" i="1" s="1"/>
  <c r="BN8" i="1"/>
  <c r="BM8" i="1"/>
  <c r="BQ8" i="1" s="1"/>
  <c r="BL8" i="1"/>
  <c r="BK8" i="1"/>
  <c r="BJ8" i="1"/>
  <c r="BC8" i="1"/>
  <c r="BB8" i="1"/>
  <c r="BE8" i="1" s="1"/>
  <c r="BA8" i="1"/>
  <c r="BD8" i="1" s="1"/>
  <c r="AV8" i="1"/>
  <c r="AU8" i="1"/>
  <c r="AX8" i="1" s="1"/>
  <c r="AO8" i="1"/>
  <c r="AH8" i="1"/>
  <c r="AG8" i="1"/>
  <c r="AJ8" i="1" s="1"/>
  <c r="AF8" i="1"/>
  <c r="AI8" i="1" s="1"/>
  <c r="AA8" i="1"/>
  <c r="Z8" i="1"/>
  <c r="AC8" i="1" s="1"/>
  <c r="Y8" i="1"/>
  <c r="AB8" i="1" s="1"/>
  <c r="T8" i="1"/>
  <c r="S8" i="1"/>
  <c r="V8" i="1" s="1"/>
  <c r="R8" i="1"/>
  <c r="U8" i="1" s="1"/>
  <c r="M8" i="1"/>
  <c r="L8" i="1"/>
  <c r="K8" i="1"/>
  <c r="N8" i="1" s="1"/>
  <c r="F8" i="1"/>
  <c r="E8" i="1"/>
  <c r="H8" i="1" s="1"/>
  <c r="D8" i="1"/>
  <c r="CA7" i="1"/>
  <c r="BW7" i="1"/>
  <c r="BZ7" i="1" s="1"/>
  <c r="BV7" i="1"/>
  <c r="BY7" i="1" s="1"/>
  <c r="BU7" i="1"/>
  <c r="BT7" i="1"/>
  <c r="BP7" i="1"/>
  <c r="BO7" i="1"/>
  <c r="AD7" i="1"/>
  <c r="AD9" i="1" s="1"/>
  <c r="Z7" i="1"/>
  <c r="Y7" i="1"/>
  <c r="X7" i="1"/>
  <c r="X9" i="1" s="1"/>
  <c r="W7" i="1"/>
  <c r="W9" i="1" s="1"/>
  <c r="AA9" i="1" s="1"/>
  <c r="S7" i="1"/>
  <c r="R7" i="1"/>
  <c r="U7" i="1" s="1"/>
  <c r="Q7" i="1"/>
  <c r="P7" i="1"/>
  <c r="P9" i="1" s="1"/>
  <c r="L7" i="1"/>
  <c r="K7" i="1"/>
  <c r="K9" i="1" s="1"/>
  <c r="J7" i="1"/>
  <c r="J9" i="1" s="1"/>
  <c r="I7" i="1"/>
  <c r="E7" i="1"/>
  <c r="D7" i="1"/>
  <c r="D9" i="1" s="1"/>
  <c r="C7" i="1"/>
  <c r="C9" i="1" s="1"/>
  <c r="B7" i="1"/>
  <c r="F7" i="1" s="1"/>
  <c r="CN49" i="1" l="1"/>
  <c r="CM49" i="1"/>
  <c r="CN33" i="1"/>
  <c r="CL7" i="1"/>
  <c r="CN14" i="1"/>
  <c r="CG49" i="1"/>
  <c r="AB49" i="1"/>
  <c r="AA49" i="1"/>
  <c r="G49" i="1"/>
  <c r="BS33" i="1"/>
  <c r="BQ33" i="1"/>
  <c r="BL33" i="1"/>
  <c r="BD33" i="1"/>
  <c r="BC33" i="1"/>
  <c r="AW33" i="1"/>
  <c r="AV33" i="1"/>
  <c r="M33" i="1"/>
  <c r="G8" i="1"/>
  <c r="AO29" i="1"/>
  <c r="BT12" i="1"/>
  <c r="BJ10" i="1"/>
  <c r="AO33" i="1"/>
  <c r="AI33" i="1"/>
  <c r="AC33" i="1"/>
  <c r="AB33" i="1"/>
  <c r="AA33" i="1"/>
  <c r="T33" i="1"/>
  <c r="O33" i="1"/>
  <c r="CA51" i="1"/>
  <c r="BX29" i="1"/>
  <c r="BL29" i="1"/>
  <c r="AH29" i="1"/>
  <c r="BZ14" i="1"/>
  <c r="BY14" i="1"/>
  <c r="BS14" i="1"/>
  <c r="BR14" i="1"/>
  <c r="BQ14" i="1"/>
  <c r="BK14" i="1"/>
  <c r="BJ14" i="1"/>
  <c r="BE14" i="1"/>
  <c r="AY15" i="1"/>
  <c r="BD15" i="1" s="1"/>
  <c r="AP14" i="1"/>
  <c r="AO14" i="1"/>
  <c r="AH14" i="1"/>
  <c r="AA14" i="1"/>
  <c r="V14" i="1"/>
  <c r="U14" i="1"/>
  <c r="O14" i="1"/>
  <c r="N14" i="1"/>
  <c r="M14" i="1"/>
  <c r="G14" i="1"/>
  <c r="F14" i="1"/>
  <c r="BS15" i="1"/>
  <c r="BR13" i="1"/>
  <c r="BQ15" i="1"/>
  <c r="BL15" i="1"/>
  <c r="BK15" i="1"/>
  <c r="BJ13" i="1"/>
  <c r="BC13" i="1"/>
  <c r="AX13" i="1"/>
  <c r="AQ13" i="1"/>
  <c r="AP13" i="1"/>
  <c r="AJ15" i="1"/>
  <c r="AI13" i="1"/>
  <c r="AH13" i="1"/>
  <c r="O15" i="1"/>
  <c r="N13" i="1"/>
  <c r="M15" i="1"/>
  <c r="H15" i="1"/>
  <c r="G15" i="1"/>
  <c r="F13" i="1"/>
  <c r="AH10" i="1"/>
  <c r="N10" i="1"/>
  <c r="F10" i="1"/>
  <c r="B12" i="1"/>
  <c r="BZ8" i="1"/>
  <c r="BR8" i="1"/>
  <c r="BV9" i="1"/>
  <c r="O7" i="1"/>
  <c r="G7" i="1"/>
  <c r="BK49" i="1"/>
  <c r="CW52" i="1"/>
  <c r="CZ16" i="1"/>
  <c r="CH9" i="1"/>
  <c r="CN7" i="1"/>
  <c r="BW45" i="1"/>
  <c r="BW11" i="1"/>
  <c r="BV45" i="1"/>
  <c r="BV11" i="1"/>
  <c r="BV12" i="1" s="1"/>
  <c r="BU45" i="1"/>
  <c r="BX45" i="1" s="1"/>
  <c r="BU11" i="1"/>
  <c r="BP45" i="1"/>
  <c r="BP11" i="1"/>
  <c r="BO45" i="1"/>
  <c r="BO51" i="1" s="1"/>
  <c r="BO11" i="1"/>
  <c r="BN45" i="1"/>
  <c r="BN51" i="1" s="1"/>
  <c r="BN11" i="1"/>
  <c r="BR44" i="1"/>
  <c r="BM45" i="1"/>
  <c r="BM11" i="1"/>
  <c r="BM12" i="1" s="1"/>
  <c r="BL44" i="1"/>
  <c r="BI11" i="1"/>
  <c r="BG45" i="1"/>
  <c r="BG51" i="1" s="1"/>
  <c r="BG11" i="1"/>
  <c r="BJ11" i="1" s="1"/>
  <c r="BF45" i="1"/>
  <c r="BF11" i="1"/>
  <c r="BF12" i="1" s="1"/>
  <c r="BB45" i="1"/>
  <c r="BE45" i="1" s="1"/>
  <c r="BE44" i="1"/>
  <c r="BB11" i="1"/>
  <c r="BB12" i="1" s="1"/>
  <c r="BA45" i="1"/>
  <c r="BD44" i="1"/>
  <c r="BA11" i="1"/>
  <c r="BC44" i="1"/>
  <c r="AZ11" i="1"/>
  <c r="AZ45" i="1"/>
  <c r="BC45" i="1" s="1"/>
  <c r="AY45" i="1"/>
  <c r="AY51" i="1" s="1"/>
  <c r="AY11" i="1"/>
  <c r="AY12" i="1" s="1"/>
  <c r="AU45" i="1"/>
  <c r="AU11" i="1"/>
  <c r="AT45" i="1"/>
  <c r="AT11" i="1"/>
  <c r="AW44" i="1"/>
  <c r="AX44" i="1"/>
  <c r="AR11" i="1"/>
  <c r="AR12" i="1" s="1"/>
  <c r="AR45" i="1"/>
  <c r="AN12" i="1"/>
  <c r="AM45" i="1"/>
  <c r="AM11" i="1"/>
  <c r="AL45" i="1"/>
  <c r="AL11" i="1"/>
  <c r="AP44" i="1"/>
  <c r="AK11" i="1"/>
  <c r="AI44" i="1"/>
  <c r="AF11" i="1"/>
  <c r="AE45" i="1"/>
  <c r="AE51" i="1" s="1"/>
  <c r="AE11" i="1"/>
  <c r="AD45" i="1"/>
  <c r="AD11" i="1"/>
  <c r="AD12" i="1" s="1"/>
  <c r="Z45" i="1"/>
  <c r="Z11" i="1"/>
  <c r="Z12" i="1" s="1"/>
  <c r="AC44" i="1"/>
  <c r="AB44" i="1"/>
  <c r="Y11" i="1"/>
  <c r="X12" i="1"/>
  <c r="W45" i="1"/>
  <c r="W51" i="1" s="1"/>
  <c r="W11" i="1"/>
  <c r="S45" i="1"/>
  <c r="S51" i="1" s="1"/>
  <c r="S11" i="1"/>
  <c r="V11" i="1" s="1"/>
  <c r="R45" i="1"/>
  <c r="R51" i="1" s="1"/>
  <c r="R11" i="1"/>
  <c r="Q11" i="1"/>
  <c r="Q45" i="1"/>
  <c r="L45" i="1"/>
  <c r="L11" i="1"/>
  <c r="L12" i="1" s="1"/>
  <c r="K45" i="1"/>
  <c r="K51" i="1" s="1"/>
  <c r="K11" i="1"/>
  <c r="J45" i="1"/>
  <c r="J51" i="1" s="1"/>
  <c r="J11" i="1"/>
  <c r="N44" i="1"/>
  <c r="I11" i="1"/>
  <c r="I12" i="1" s="1"/>
  <c r="G44" i="1"/>
  <c r="D45" i="1"/>
  <c r="D11" i="1"/>
  <c r="G11" i="1" s="1"/>
  <c r="C45" i="1"/>
  <c r="C11" i="1"/>
  <c r="F11" i="1" s="1"/>
  <c r="B44" i="1"/>
  <c r="G37" i="1"/>
  <c r="F37" i="1"/>
  <c r="AM8" i="1"/>
  <c r="AP8" i="1" s="1"/>
  <c r="AP33" i="1"/>
  <c r="BW34" i="1"/>
  <c r="BZ29" i="1"/>
  <c r="BO34" i="1"/>
  <c r="BR29" i="1"/>
  <c r="BM34" i="1"/>
  <c r="BR34" i="1" s="1"/>
  <c r="BM7" i="1"/>
  <c r="BS7" i="1" s="1"/>
  <c r="BI34" i="1"/>
  <c r="BI7" i="1"/>
  <c r="BG34" i="1"/>
  <c r="BJ34" i="1" s="1"/>
  <c r="BG7" i="1"/>
  <c r="BG9" i="1" s="1"/>
  <c r="BF34" i="1"/>
  <c r="BF7" i="1"/>
  <c r="BF9" i="1" s="1"/>
  <c r="BF16" i="1" s="1"/>
  <c r="BE29" i="1"/>
  <c r="BB7" i="1"/>
  <c r="BB34" i="1"/>
  <c r="BA7" i="1"/>
  <c r="BD29" i="1"/>
  <c r="BA34" i="1"/>
  <c r="AZ9" i="1"/>
  <c r="AY34" i="1"/>
  <c r="AY7" i="1"/>
  <c r="AU34" i="1"/>
  <c r="AU7" i="1"/>
  <c r="AU9" i="1" s="1"/>
  <c r="AT7" i="1"/>
  <c r="AT34" i="1"/>
  <c r="AS7" i="1"/>
  <c r="AS34" i="1"/>
  <c r="AM34" i="1"/>
  <c r="AP29" i="1"/>
  <c r="AM7" i="1"/>
  <c r="AM9" i="1" s="1"/>
  <c r="AK34" i="1"/>
  <c r="AK7" i="1"/>
  <c r="AE34" i="1"/>
  <c r="AE7" i="1"/>
  <c r="Z34" i="1"/>
  <c r="AC29" i="1"/>
  <c r="R34" i="1"/>
  <c r="U29" i="1"/>
  <c r="BP15" i="1"/>
  <c r="BS13" i="1"/>
  <c r="BI15" i="1"/>
  <c r="BL13" i="1"/>
  <c r="BH15" i="1"/>
  <c r="BK13" i="1"/>
  <c r="BA15" i="1"/>
  <c r="BD13" i="1"/>
  <c r="AG15" i="1"/>
  <c r="AJ13" i="1"/>
  <c r="L15" i="1"/>
  <c r="O13" i="1"/>
  <c r="E15" i="1"/>
  <c r="H13" i="1"/>
  <c r="D15" i="1"/>
  <c r="G13" i="1"/>
  <c r="BP12" i="1"/>
  <c r="BS12" i="1" s="1"/>
  <c r="BS10" i="1"/>
  <c r="Z9" i="1"/>
  <c r="AC7" i="1"/>
  <c r="S9" i="1"/>
  <c r="V7" i="1"/>
  <c r="DB16" i="1"/>
  <c r="DB52" i="1" s="1"/>
  <c r="CV52" i="1"/>
  <c r="DA16" i="1"/>
  <c r="DA52" i="1" s="1"/>
  <c r="CZ52" i="1"/>
  <c r="CQ15" i="1"/>
  <c r="CT14" i="1"/>
  <c r="CT49" i="1"/>
  <c r="CU49" i="1"/>
  <c r="CU13" i="1"/>
  <c r="CS49" i="1"/>
  <c r="CS8" i="1"/>
  <c r="CU33" i="1"/>
  <c r="G50" i="3"/>
  <c r="T15" i="3"/>
  <c r="T51" i="3" s="1"/>
  <c r="K15" i="3"/>
  <c r="N8" i="3"/>
  <c r="H50" i="3"/>
  <c r="CU51" i="3"/>
  <c r="BE51" i="3"/>
  <c r="BK15" i="3"/>
  <c r="CQ51" i="3"/>
  <c r="O15" i="3"/>
  <c r="O51" i="3" s="1"/>
  <c r="F50" i="3"/>
  <c r="F51" i="3" s="1"/>
  <c r="CS50" i="3"/>
  <c r="CS51" i="3" s="1"/>
  <c r="AI15" i="3"/>
  <c r="AX15" i="3"/>
  <c r="AX51" i="3" s="1"/>
  <c r="CT51" i="3"/>
  <c r="CL51" i="3"/>
  <c r="CI51" i="3"/>
  <c r="D15" i="3"/>
  <c r="G15" i="3" s="1"/>
  <c r="AH15" i="3"/>
  <c r="AH51" i="3" s="1"/>
  <c r="BV51" i="3"/>
  <c r="AP11" i="3"/>
  <c r="AM15" i="3"/>
  <c r="Z51" i="3"/>
  <c r="AC51" i="3"/>
  <c r="AJ15" i="3"/>
  <c r="AJ51" i="3" s="1"/>
  <c r="BC50" i="3"/>
  <c r="BD50" i="3"/>
  <c r="BD51" i="3" s="1"/>
  <c r="BN51" i="3"/>
  <c r="BQ15" i="3"/>
  <c r="BQ51" i="3" s="1"/>
  <c r="BI51" i="3"/>
  <c r="BL15" i="3"/>
  <c r="BL51" i="3" s="1"/>
  <c r="CP51" i="3"/>
  <c r="CD51" i="3"/>
  <c r="CG15" i="3"/>
  <c r="CG51" i="3" s="1"/>
  <c r="AS51" i="3"/>
  <c r="AV15" i="3"/>
  <c r="AV51" i="3" s="1"/>
  <c r="AB15" i="3"/>
  <c r="AB51" i="3" s="1"/>
  <c r="Y51" i="3"/>
  <c r="BK51" i="3"/>
  <c r="X51" i="3"/>
  <c r="AA15" i="3"/>
  <c r="AA51" i="3" s="1"/>
  <c r="BO51" i="3"/>
  <c r="BR15" i="3"/>
  <c r="BR51" i="3" s="1"/>
  <c r="AI51" i="3"/>
  <c r="BP51" i="3"/>
  <c r="BS15" i="3"/>
  <c r="BS51" i="3" s="1"/>
  <c r="BH51" i="3"/>
  <c r="J51" i="3"/>
  <c r="AT51" i="3"/>
  <c r="AW15" i="3"/>
  <c r="AW51" i="3" s="1"/>
  <c r="M51" i="3"/>
  <c r="G51" i="3"/>
  <c r="R51" i="3"/>
  <c r="U15" i="3"/>
  <c r="U51" i="3" s="1"/>
  <c r="BX15" i="3"/>
  <c r="BX51" i="3" s="1"/>
  <c r="BU51" i="3"/>
  <c r="AQ8" i="3"/>
  <c r="AN15" i="3"/>
  <c r="CN15" i="3"/>
  <c r="CN51" i="3" s="1"/>
  <c r="CK51" i="3"/>
  <c r="AZ51" i="3"/>
  <c r="BC15" i="3"/>
  <c r="S51" i="3"/>
  <c r="V15" i="3"/>
  <c r="V51" i="3" s="1"/>
  <c r="CJ51" i="3"/>
  <c r="CM15" i="3"/>
  <c r="CM51" i="3" s="1"/>
  <c r="BY51" i="3"/>
  <c r="H51" i="3"/>
  <c r="AY51" i="3"/>
  <c r="E51" i="3"/>
  <c r="CS7" i="1"/>
  <c r="CS13" i="1"/>
  <c r="CR15" i="1"/>
  <c r="CT11" i="1"/>
  <c r="CS11" i="1"/>
  <c r="CH11" i="1"/>
  <c r="CM11" i="1" s="1"/>
  <c r="CI12" i="1"/>
  <c r="CN10" i="1"/>
  <c r="CN8" i="1"/>
  <c r="CM8" i="1"/>
  <c r="CH34" i="1"/>
  <c r="CB12" i="1"/>
  <c r="CN13" i="1"/>
  <c r="CM13" i="1"/>
  <c r="CM14" i="1"/>
  <c r="CL13" i="1"/>
  <c r="CL14" i="1"/>
  <c r="CL49" i="1"/>
  <c r="CE14" i="1"/>
  <c r="CA15" i="1"/>
  <c r="CE49" i="1"/>
  <c r="CF49" i="1"/>
  <c r="CG44" i="1"/>
  <c r="CC12" i="1"/>
  <c r="CA11" i="1"/>
  <c r="CA12" i="1" s="1"/>
  <c r="CE12" i="1" s="1"/>
  <c r="CF44" i="1"/>
  <c r="CC45" i="1"/>
  <c r="CF45" i="1" s="1"/>
  <c r="CF10" i="1"/>
  <c r="CG45" i="1"/>
  <c r="CA9" i="1"/>
  <c r="CA16" i="1" s="1"/>
  <c r="CA52" i="1" s="1"/>
  <c r="CE8" i="1"/>
  <c r="CP51" i="1"/>
  <c r="CO12" i="1"/>
  <c r="CU10" i="1"/>
  <c r="CO45" i="1"/>
  <c r="CS45" i="1" s="1"/>
  <c r="CQ12" i="1"/>
  <c r="CU44" i="1"/>
  <c r="CS33" i="1"/>
  <c r="CO34" i="1"/>
  <c r="CS34" i="1" s="1"/>
  <c r="CL11" i="1"/>
  <c r="CH45" i="1"/>
  <c r="CM45" i="1" s="1"/>
  <c r="CM44" i="1"/>
  <c r="CH12" i="1"/>
  <c r="CL12" i="1" s="1"/>
  <c r="CN11" i="1"/>
  <c r="CK45" i="1"/>
  <c r="CN45" i="1" s="1"/>
  <c r="CM33" i="1"/>
  <c r="CJ9" i="1"/>
  <c r="CM9" i="1" s="1"/>
  <c r="CJ34" i="1"/>
  <c r="CK34" i="1"/>
  <c r="CM7" i="1"/>
  <c r="CM29" i="1"/>
  <c r="CS14" i="1"/>
  <c r="CT29" i="1"/>
  <c r="CQ34" i="1"/>
  <c r="CL44" i="1"/>
  <c r="CI45" i="1"/>
  <c r="CU8" i="1"/>
  <c r="CM10" i="1"/>
  <c r="CS10" i="1"/>
  <c r="CJ12" i="1"/>
  <c r="CO15" i="1"/>
  <c r="CT13" i="1"/>
  <c r="CH15" i="1"/>
  <c r="CM15" i="1" s="1"/>
  <c r="CP15" i="1"/>
  <c r="CT33" i="1"/>
  <c r="CT8" i="1"/>
  <c r="CR45" i="1"/>
  <c r="CU11" i="1"/>
  <c r="CP9" i="1"/>
  <c r="CI15" i="1"/>
  <c r="CL29" i="1"/>
  <c r="CI34" i="1"/>
  <c r="CL33" i="1"/>
  <c r="CI8" i="1"/>
  <c r="CL8" i="1" s="1"/>
  <c r="CK9" i="1"/>
  <c r="CL10" i="1"/>
  <c r="CU14" i="1"/>
  <c r="CJ51" i="1"/>
  <c r="CO9" i="1"/>
  <c r="CT44" i="1"/>
  <c r="CQ45" i="1"/>
  <c r="CS44" i="1"/>
  <c r="Q9" i="1"/>
  <c r="T7" i="1"/>
  <c r="BA9" i="1"/>
  <c r="BD7" i="1"/>
  <c r="W16" i="1"/>
  <c r="W52" i="1" s="1"/>
  <c r="AG9" i="1"/>
  <c r="AJ7" i="1"/>
  <c r="BI9" i="1"/>
  <c r="BL7" i="1"/>
  <c r="AI9" i="1"/>
  <c r="T15" i="1"/>
  <c r="AS9" i="1"/>
  <c r="BT9" i="1"/>
  <c r="V10" i="1"/>
  <c r="S12" i="1"/>
  <c r="AB15" i="1"/>
  <c r="BS8" i="1"/>
  <c r="BP9" i="1"/>
  <c r="AP10" i="1"/>
  <c r="AM12" i="1"/>
  <c r="AP12" i="1" s="1"/>
  <c r="H7" i="1"/>
  <c r="E9" i="1"/>
  <c r="BX8" i="1"/>
  <c r="BJ9" i="1"/>
  <c r="I9" i="1"/>
  <c r="I16" i="1" s="1"/>
  <c r="N7" i="1"/>
  <c r="M7" i="1"/>
  <c r="AK9" i="1"/>
  <c r="AK16" i="1" s="1"/>
  <c r="AP7" i="1"/>
  <c r="BM9" i="1"/>
  <c r="BR7" i="1"/>
  <c r="Y9" i="1"/>
  <c r="AB7" i="1"/>
  <c r="AH9" i="1"/>
  <c r="BU9" i="1"/>
  <c r="BX7" i="1"/>
  <c r="O8" i="1"/>
  <c r="L9" i="1"/>
  <c r="V9" i="1"/>
  <c r="AY16" i="1"/>
  <c r="AY52" i="1" s="1"/>
  <c r="G10" i="1"/>
  <c r="D12" i="1"/>
  <c r="G12" i="1" s="1"/>
  <c r="CF15" i="1"/>
  <c r="AZ12" i="1"/>
  <c r="AW15" i="1"/>
  <c r="CG15" i="1"/>
  <c r="X15" i="1"/>
  <c r="AA15" i="1" s="1"/>
  <c r="AN15" i="1"/>
  <c r="AQ15" i="1" s="1"/>
  <c r="BT15" i="1"/>
  <c r="BX15" i="1" s="1"/>
  <c r="CD29" i="1"/>
  <c r="CG27" i="1"/>
  <c r="AR34" i="1"/>
  <c r="AX29" i="1"/>
  <c r="AV29" i="1"/>
  <c r="AC34" i="1"/>
  <c r="BL34" i="1"/>
  <c r="BI51" i="1"/>
  <c r="M9" i="1"/>
  <c r="R9" i="1"/>
  <c r="Z16" i="1"/>
  <c r="AC9" i="1"/>
  <c r="BN7" i="1"/>
  <c r="BV16" i="1"/>
  <c r="BX10" i="1"/>
  <c r="O11" i="1"/>
  <c r="AA13" i="1"/>
  <c r="CE13" i="1"/>
  <c r="BC14" i="1"/>
  <c r="K15" i="1"/>
  <c r="N15" i="1" s="1"/>
  <c r="BG15" i="1"/>
  <c r="BJ15" i="1" s="1"/>
  <c r="BO15" i="1"/>
  <c r="BR15" i="1" s="1"/>
  <c r="BW15" i="1"/>
  <c r="B34" i="1"/>
  <c r="F29" i="1"/>
  <c r="AG34" i="1"/>
  <c r="AJ29" i="1"/>
  <c r="AM51" i="1"/>
  <c r="AP34" i="1"/>
  <c r="BH34" i="1"/>
  <c r="BK29" i="1"/>
  <c r="BK44" i="1"/>
  <c r="BH45" i="1"/>
  <c r="BK45" i="1" s="1"/>
  <c r="AA7" i="1"/>
  <c r="AI7" i="1"/>
  <c r="AQ7" i="1"/>
  <c r="CD8" i="1"/>
  <c r="CG8" i="1" s="1"/>
  <c r="B9" i="1"/>
  <c r="B16" i="1" s="1"/>
  <c r="AA10" i="1"/>
  <c r="AQ10" i="1"/>
  <c r="AX10" i="1"/>
  <c r="BK10" i="1"/>
  <c r="CE10" i="1"/>
  <c r="AC11" i="1"/>
  <c r="BE11" i="1"/>
  <c r="BY11" i="1"/>
  <c r="P12" i="1"/>
  <c r="U15" i="1"/>
  <c r="AB13" i="1"/>
  <c r="AO15" i="1"/>
  <c r="AV13" i="1"/>
  <c r="BE15" i="1"/>
  <c r="BY15" i="1"/>
  <c r="CF13" i="1"/>
  <c r="AC14" i="1"/>
  <c r="AW14" i="1"/>
  <c r="BD14" i="1"/>
  <c r="CG14" i="1"/>
  <c r="AZ15" i="1"/>
  <c r="BC15" i="1" s="1"/>
  <c r="C51" i="1"/>
  <c r="H29" i="1"/>
  <c r="L34" i="1"/>
  <c r="O29" i="1"/>
  <c r="X34" i="1"/>
  <c r="AA29" i="1"/>
  <c r="AW29" i="1"/>
  <c r="AZ34" i="1"/>
  <c r="BC29" i="1"/>
  <c r="BD34" i="1"/>
  <c r="BA51" i="1"/>
  <c r="BD51" i="1" s="1"/>
  <c r="BQ34" i="1"/>
  <c r="V44" i="1"/>
  <c r="P45" i="1"/>
  <c r="U44" i="1"/>
  <c r="T44" i="1"/>
  <c r="BS45" i="1"/>
  <c r="BM51" i="1"/>
  <c r="BR51" i="1" s="1"/>
  <c r="BC10" i="1"/>
  <c r="T13" i="1"/>
  <c r="AC15" i="1"/>
  <c r="CB15" i="1"/>
  <c r="CE15" i="1" s="1"/>
  <c r="F33" i="1"/>
  <c r="CE44" i="1"/>
  <c r="CB45" i="1"/>
  <c r="CE45" i="1" s="1"/>
  <c r="Q51" i="1"/>
  <c r="AD16" i="1"/>
  <c r="AD52" i="1" s="1"/>
  <c r="AL7" i="1"/>
  <c r="AT9" i="1"/>
  <c r="BJ7" i="1"/>
  <c r="CC8" i="1"/>
  <c r="CF8" i="1" s="1"/>
  <c r="BD10" i="1"/>
  <c r="AE12" i="1"/>
  <c r="AH12" i="1" s="1"/>
  <c r="AU12" i="1"/>
  <c r="AX12" i="1" s="1"/>
  <c r="C15" i="1"/>
  <c r="F15" i="1" s="1"/>
  <c r="S15" i="1"/>
  <c r="V15" i="1" s="1"/>
  <c r="AT51" i="1"/>
  <c r="AW51" i="1" s="1"/>
  <c r="AW34" i="1"/>
  <c r="AV44" i="1"/>
  <c r="AS45" i="1"/>
  <c r="AV45" i="1" s="1"/>
  <c r="AS11" i="1"/>
  <c r="BZ49" i="1"/>
  <c r="BY49" i="1"/>
  <c r="AR7" i="1"/>
  <c r="AV7" i="1" s="1"/>
  <c r="BH7" i="1"/>
  <c r="AG12" i="1"/>
  <c r="AJ12" i="1" s="1"/>
  <c r="BE12" i="1"/>
  <c r="BY12" i="1"/>
  <c r="BH11" i="1"/>
  <c r="BK11" i="1" s="1"/>
  <c r="BZ11" i="1"/>
  <c r="C12" i="1"/>
  <c r="K12" i="1"/>
  <c r="N12" i="1" s="1"/>
  <c r="BG12" i="1"/>
  <c r="BJ12" i="1" s="1"/>
  <c r="BO12" i="1"/>
  <c r="BR12" i="1" s="1"/>
  <c r="BW12" i="1"/>
  <c r="V13" i="1"/>
  <c r="BZ13" i="1"/>
  <c r="AX14" i="1"/>
  <c r="AE15" i="1"/>
  <c r="AH15" i="1" s="1"/>
  <c r="AM15" i="1"/>
  <c r="AU15" i="1"/>
  <c r="AX15" i="1" s="1"/>
  <c r="CC29" i="1"/>
  <c r="CF27" i="1"/>
  <c r="P34" i="1"/>
  <c r="V29" i="1"/>
  <c r="T29" i="1"/>
  <c r="AB29" i="1"/>
  <c r="Y34" i="1"/>
  <c r="AU51" i="1"/>
  <c r="BQ29" i="1"/>
  <c r="BY29" i="1"/>
  <c r="BV34" i="1"/>
  <c r="H33" i="1"/>
  <c r="AL34" i="1"/>
  <c r="AJ44" i="1"/>
  <c r="AG11" i="1"/>
  <c r="AJ11" i="1" s="1"/>
  <c r="V49" i="1"/>
  <c r="U49" i="1"/>
  <c r="T49" i="1"/>
  <c r="M10" i="1"/>
  <c r="U10" i="1"/>
  <c r="AC10" i="1"/>
  <c r="AO10" i="1"/>
  <c r="AW10" i="1"/>
  <c r="BE10" i="1"/>
  <c r="BQ10" i="1"/>
  <c r="BY10" i="1"/>
  <c r="CG10" i="1"/>
  <c r="M13" i="1"/>
  <c r="U13" i="1"/>
  <c r="AC13" i="1"/>
  <c r="AO13" i="1"/>
  <c r="AW13" i="1"/>
  <c r="BE13" i="1"/>
  <c r="BQ13" i="1"/>
  <c r="BY13" i="1"/>
  <c r="CG13" i="1"/>
  <c r="D34" i="1"/>
  <c r="G29" i="1"/>
  <c r="M29" i="1"/>
  <c r="AH51" i="1"/>
  <c r="AN34" i="1"/>
  <c r="AQ29" i="1"/>
  <c r="BJ29" i="1"/>
  <c r="AJ33" i="1"/>
  <c r="I34" i="1"/>
  <c r="I51" i="1" s="1"/>
  <c r="N51" i="1" s="1"/>
  <c r="E44" i="1"/>
  <c r="H39" i="1"/>
  <c r="AA44" i="1"/>
  <c r="X45" i="1"/>
  <c r="AA45" i="1" s="1"/>
  <c r="AQ44" i="1"/>
  <c r="AN45" i="1"/>
  <c r="BD45" i="1"/>
  <c r="BQ44" i="1"/>
  <c r="I45" i="1"/>
  <c r="M45" i="1" s="1"/>
  <c r="Y45" i="1"/>
  <c r="AB45" i="1" s="1"/>
  <c r="CB29" i="1"/>
  <c r="CE27" i="1"/>
  <c r="AF34" i="1"/>
  <c r="AI29" i="1"/>
  <c r="BP34" i="1"/>
  <c r="BS29" i="1"/>
  <c r="BU34" i="1"/>
  <c r="G33" i="1"/>
  <c r="AQ33" i="1"/>
  <c r="BK33" i="1"/>
  <c r="AH34" i="1"/>
  <c r="M44" i="1"/>
  <c r="BZ44" i="1"/>
  <c r="BT45" i="1"/>
  <c r="BY45" i="1" s="1"/>
  <c r="BY44" i="1"/>
  <c r="BX44" i="1"/>
  <c r="M49" i="1"/>
  <c r="BQ49" i="1"/>
  <c r="BW51" i="1"/>
  <c r="AH45" i="1"/>
  <c r="AO44" i="1"/>
  <c r="AK45" i="1"/>
  <c r="AO45" i="1" s="1"/>
  <c r="BI45" i="1"/>
  <c r="BL45" i="1" s="1"/>
  <c r="AO49" i="1"/>
  <c r="BZ34" i="1"/>
  <c r="B45" i="1"/>
  <c r="F45" i="1" s="1"/>
  <c r="F44" i="1"/>
  <c r="O44" i="1"/>
  <c r="BS44" i="1"/>
  <c r="AF45" i="1"/>
  <c r="AI45" i="1" s="1"/>
  <c r="O49" i="1"/>
  <c r="BS49" i="1"/>
  <c r="AH44" i="1"/>
  <c r="BJ44" i="1"/>
  <c r="BX11" i="1" l="1"/>
  <c r="BU12" i="1"/>
  <c r="BN12" i="1"/>
  <c r="BQ12" i="1" s="1"/>
  <c r="BQ11" i="1"/>
  <c r="BI12" i="1"/>
  <c r="BL11" i="1"/>
  <c r="BF51" i="1"/>
  <c r="BJ45" i="1"/>
  <c r="BD11" i="1"/>
  <c r="BA12" i="1"/>
  <c r="AT12" i="1"/>
  <c r="AW11" i="1"/>
  <c r="AL12" i="1"/>
  <c r="AO12" i="1" s="1"/>
  <c r="AO11" i="1"/>
  <c r="AI11" i="1"/>
  <c r="AF12" i="1"/>
  <c r="Z51" i="1"/>
  <c r="AC45" i="1"/>
  <c r="AB11" i="1"/>
  <c r="Y12" i="1"/>
  <c r="R12" i="1"/>
  <c r="U11" i="1"/>
  <c r="T11" i="1"/>
  <c r="Q12" i="1"/>
  <c r="J12" i="1"/>
  <c r="M11" i="1"/>
  <c r="BE7" i="1"/>
  <c r="BB9" i="1"/>
  <c r="BC11" i="1"/>
  <c r="AP11" i="1"/>
  <c r="BS11" i="1"/>
  <c r="BR11" i="1"/>
  <c r="AH11" i="1"/>
  <c r="O12" i="1"/>
  <c r="N11" i="1"/>
  <c r="V12" i="1"/>
  <c r="BT16" i="1"/>
  <c r="CT15" i="1"/>
  <c r="BZ15" i="1"/>
  <c r="AQ45" i="1"/>
  <c r="AX11" i="1"/>
  <c r="BQ45" i="1"/>
  <c r="BR45" i="1"/>
  <c r="AW45" i="1"/>
  <c r="AX45" i="1"/>
  <c r="AK12" i="1"/>
  <c r="AQ12" i="1" s="1"/>
  <c r="AQ11" i="1"/>
  <c r="W12" i="1"/>
  <c r="AA11" i="1"/>
  <c r="BB51" i="1"/>
  <c r="BE51" i="1" s="1"/>
  <c r="BE34" i="1"/>
  <c r="AY9" i="1"/>
  <c r="BC9" i="1" s="1"/>
  <c r="BC7" i="1"/>
  <c r="AE9" i="1"/>
  <c r="AH7" i="1"/>
  <c r="BM16" i="1"/>
  <c r="BR9" i="1"/>
  <c r="AR51" i="1"/>
  <c r="AX51" i="1" s="1"/>
  <c r="AV34" i="1"/>
  <c r="AX34" i="1"/>
  <c r="B51" i="1"/>
  <c r="H34" i="1"/>
  <c r="T45" i="1"/>
  <c r="U45" i="1"/>
  <c r="V45" i="1"/>
  <c r="AV11" i="1"/>
  <c r="AS12" i="1"/>
  <c r="AV12" i="1" s="1"/>
  <c r="F12" i="1"/>
  <c r="C16" i="1"/>
  <c r="F16" i="1" s="1"/>
  <c r="BZ12" i="1"/>
  <c r="BW16" i="1"/>
  <c r="AP15" i="1"/>
  <c r="AM16" i="1"/>
  <c r="CT12" i="1"/>
  <c r="CU15" i="1"/>
  <c r="CP12" i="1"/>
  <c r="CP16" i="1" s="1"/>
  <c r="CP52" i="1" s="1"/>
  <c r="N15" i="3"/>
  <c r="N51" i="3" s="1"/>
  <c r="K51" i="3"/>
  <c r="AM51" i="3"/>
  <c r="AP15" i="3"/>
  <c r="AP51" i="3" s="1"/>
  <c r="BC51" i="3"/>
  <c r="AN51" i="3"/>
  <c r="AQ15" i="3"/>
  <c r="AQ51" i="3" s="1"/>
  <c r="CS15" i="1"/>
  <c r="CO16" i="1"/>
  <c r="CL15" i="1"/>
  <c r="CM12" i="1"/>
  <c r="CM34" i="1"/>
  <c r="CN15" i="1"/>
  <c r="CG12" i="1"/>
  <c r="CF11" i="1"/>
  <c r="CF12" i="1"/>
  <c r="CE11" i="1"/>
  <c r="CG11" i="1"/>
  <c r="CT45" i="1"/>
  <c r="CK51" i="1"/>
  <c r="CL45" i="1"/>
  <c r="CU45" i="1"/>
  <c r="CO51" i="1"/>
  <c r="CH51" i="1"/>
  <c r="CM51" i="1" s="1"/>
  <c r="CN12" i="1"/>
  <c r="CN34" i="1"/>
  <c r="CI9" i="1"/>
  <c r="CK16" i="1"/>
  <c r="CN9" i="1"/>
  <c r="CI51" i="1"/>
  <c r="CL34" i="1"/>
  <c r="CS9" i="1"/>
  <c r="CJ16" i="1"/>
  <c r="CR12" i="1"/>
  <c r="CU12" i="1" s="1"/>
  <c r="CQ51" i="1"/>
  <c r="CT34" i="1"/>
  <c r="CH16" i="1"/>
  <c r="CQ9" i="1"/>
  <c r="CT7" i="1"/>
  <c r="CR34" i="1"/>
  <c r="CU29" i="1"/>
  <c r="AF51" i="1"/>
  <c r="AI34" i="1"/>
  <c r="N34" i="1"/>
  <c r="BX9" i="1"/>
  <c r="I52" i="1"/>
  <c r="BP16" i="1"/>
  <c r="BS9" i="1"/>
  <c r="BD9" i="1"/>
  <c r="BV51" i="1"/>
  <c r="BY34" i="1"/>
  <c r="BK34" i="1"/>
  <c r="BH51" i="1"/>
  <c r="AJ34" i="1"/>
  <c r="AG51" i="1"/>
  <c r="AJ51" i="1" s="1"/>
  <c r="BY9" i="1"/>
  <c r="CD34" i="1"/>
  <c r="CG29" i="1"/>
  <c r="CD7" i="1"/>
  <c r="F9" i="1"/>
  <c r="BG16" i="1"/>
  <c r="BL9" i="1"/>
  <c r="BZ45" i="1"/>
  <c r="BT51" i="1"/>
  <c r="BZ51" i="1" s="1"/>
  <c r="AN51" i="1"/>
  <c r="AQ34" i="1"/>
  <c r="G34" i="1"/>
  <c r="D51" i="1"/>
  <c r="G51" i="1" s="1"/>
  <c r="AL51" i="1"/>
  <c r="AO34" i="1"/>
  <c r="AB34" i="1"/>
  <c r="Y51" i="1"/>
  <c r="AB51" i="1" s="1"/>
  <c r="P51" i="1"/>
  <c r="V34" i="1"/>
  <c r="BK7" i="1"/>
  <c r="BH9" i="1"/>
  <c r="AL9" i="1"/>
  <c r="AO7" i="1"/>
  <c r="BQ51" i="1"/>
  <c r="AP45" i="1"/>
  <c r="AK51" i="1"/>
  <c r="AP51" i="1" s="1"/>
  <c r="X51" i="1"/>
  <c r="AA51" i="1" s="1"/>
  <c r="AA34" i="1"/>
  <c r="F51" i="1"/>
  <c r="BV52" i="1"/>
  <c r="BY16" i="1"/>
  <c r="AC16" i="1"/>
  <c r="G45" i="1"/>
  <c r="AP9" i="1"/>
  <c r="AB9" i="1"/>
  <c r="K16" i="1"/>
  <c r="AS16" i="1"/>
  <c r="D16" i="1"/>
  <c r="G16" i="1" s="1"/>
  <c r="G52" i="1" s="1"/>
  <c r="BH12" i="1"/>
  <c r="BK12" i="1" s="1"/>
  <c r="CF29" i="1"/>
  <c r="CC34" i="1"/>
  <c r="CC7" i="1"/>
  <c r="T51" i="1"/>
  <c r="O34" i="1"/>
  <c r="L51" i="1"/>
  <c r="O51" i="1" s="1"/>
  <c r="BZ16" i="1"/>
  <c r="BW52" i="1"/>
  <c r="F52" i="1"/>
  <c r="H9" i="1"/>
  <c r="BT52" i="1"/>
  <c r="BS34" i="1"/>
  <c r="BP51" i="1"/>
  <c r="BS51" i="1" s="1"/>
  <c r="BZ9" i="1"/>
  <c r="L16" i="1"/>
  <c r="O9" i="1"/>
  <c r="AK52" i="1"/>
  <c r="AQ9" i="1"/>
  <c r="AU16" i="1"/>
  <c r="N45" i="1"/>
  <c r="O45" i="1"/>
  <c r="BU51" i="1"/>
  <c r="BX51" i="1" s="1"/>
  <c r="BX34" i="1"/>
  <c r="CE29" i="1"/>
  <c r="CB7" i="1"/>
  <c r="CB34" i="1"/>
  <c r="H44" i="1"/>
  <c r="E45" i="1"/>
  <c r="E11" i="1"/>
  <c r="F34" i="1"/>
  <c r="AX7" i="1"/>
  <c r="AR9" i="1"/>
  <c r="AW7" i="1"/>
  <c r="AS51" i="1"/>
  <c r="AV51" i="1" s="1"/>
  <c r="M51" i="1"/>
  <c r="U34" i="1"/>
  <c r="BC34" i="1"/>
  <c r="AZ51" i="1"/>
  <c r="BC51" i="1" s="1"/>
  <c r="BN9" i="1"/>
  <c r="BQ7" i="1"/>
  <c r="U9" i="1"/>
  <c r="M34" i="1"/>
  <c r="T34" i="1"/>
  <c r="AZ16" i="1"/>
  <c r="BC12" i="1"/>
  <c r="S16" i="1"/>
  <c r="AE16" i="1"/>
  <c r="P16" i="1"/>
  <c r="P52" i="1" s="1"/>
  <c r="BM52" i="1"/>
  <c r="BO16" i="1"/>
  <c r="N9" i="1"/>
  <c r="X16" i="1"/>
  <c r="G9" i="1"/>
  <c r="AG16" i="1"/>
  <c r="AJ9" i="1"/>
  <c r="AN16" i="1"/>
  <c r="T9" i="1"/>
  <c r="BJ51" i="1" l="1"/>
  <c r="BL51" i="1"/>
  <c r="BF52" i="1"/>
  <c r="AI12" i="1"/>
  <c r="AF16" i="1"/>
  <c r="M12" i="1"/>
  <c r="J16" i="1"/>
  <c r="BE9" i="1"/>
  <c r="BB16" i="1"/>
  <c r="AA12" i="1"/>
  <c r="AC12" i="1"/>
  <c r="BK51" i="1"/>
  <c r="BX12" i="1"/>
  <c r="BU16" i="1"/>
  <c r="BL12" i="1"/>
  <c r="BI16" i="1"/>
  <c r="BD12" i="1"/>
  <c r="BA16" i="1"/>
  <c r="AW12" i="1"/>
  <c r="AT16" i="1"/>
  <c r="AC51" i="1"/>
  <c r="AC52" i="1" s="1"/>
  <c r="Z52" i="1"/>
  <c r="AB12" i="1"/>
  <c r="Y16" i="1"/>
  <c r="U12" i="1"/>
  <c r="R16" i="1"/>
  <c r="T12" i="1"/>
  <c r="Q16" i="1"/>
  <c r="AM52" i="1"/>
  <c r="AP16" i="1"/>
  <c r="CS51" i="1"/>
  <c r="CO52" i="1"/>
  <c r="CS12" i="1"/>
  <c r="CS16" i="1"/>
  <c r="CS52" i="1" s="1"/>
  <c r="CH52" i="1"/>
  <c r="CN51" i="1"/>
  <c r="CL51" i="1"/>
  <c r="CT51" i="1"/>
  <c r="CR9" i="1"/>
  <c r="CU7" i="1"/>
  <c r="CR51" i="1"/>
  <c r="CU34" i="1"/>
  <c r="CK52" i="1"/>
  <c r="CN16" i="1"/>
  <c r="CM16" i="1"/>
  <c r="CM52" i="1" s="1"/>
  <c r="CJ52" i="1"/>
  <c r="CQ16" i="1"/>
  <c r="CT9" i="1"/>
  <c r="CI16" i="1"/>
  <c r="CL9" i="1"/>
  <c r="AN52" i="1"/>
  <c r="AQ16" i="1"/>
  <c r="X52" i="1"/>
  <c r="AA16" i="1"/>
  <c r="AA52" i="1" s="1"/>
  <c r="AZ52" i="1"/>
  <c r="BC16" i="1"/>
  <c r="BC52" i="1" s="1"/>
  <c r="R52" i="1"/>
  <c r="U16" i="1"/>
  <c r="CE34" i="1"/>
  <c r="CB51" i="1"/>
  <c r="CE51" i="1" s="1"/>
  <c r="AS52" i="1"/>
  <c r="AT52" i="1"/>
  <c r="AE52" i="1"/>
  <c r="AH16" i="1"/>
  <c r="AH52" i="1" s="1"/>
  <c r="H11" i="1"/>
  <c r="E12" i="1"/>
  <c r="CB9" i="1"/>
  <c r="CE7" i="1"/>
  <c r="N16" i="1"/>
  <c r="N52" i="1" s="1"/>
  <c r="K52" i="1"/>
  <c r="AL16" i="1"/>
  <c r="AO9" i="1"/>
  <c r="U51" i="1"/>
  <c r="V51" i="1"/>
  <c r="AO51" i="1"/>
  <c r="AQ51" i="1"/>
  <c r="AG52" i="1"/>
  <c r="AJ16" i="1"/>
  <c r="AJ52" i="1" s="1"/>
  <c r="V16" i="1"/>
  <c r="V52" i="1" s="1"/>
  <c r="S52" i="1"/>
  <c r="BN16" i="1"/>
  <c r="BQ9" i="1"/>
  <c r="H45" i="1"/>
  <c r="E51" i="1"/>
  <c r="H51" i="1" s="1"/>
  <c r="BZ52" i="1"/>
  <c r="CC9" i="1"/>
  <c r="CF7" i="1"/>
  <c r="BK9" i="1"/>
  <c r="BH16" i="1"/>
  <c r="BY51" i="1"/>
  <c r="BY52" i="1" s="1"/>
  <c r="BP52" i="1"/>
  <c r="BS16" i="1"/>
  <c r="BS52" i="1" s="1"/>
  <c r="AI51" i="1"/>
  <c r="AP52" i="1"/>
  <c r="CD51" i="1"/>
  <c r="CG51" i="1" s="1"/>
  <c r="CG34" i="1"/>
  <c r="BR16" i="1"/>
  <c r="BR52" i="1" s="1"/>
  <c r="BO52" i="1"/>
  <c r="AR16" i="1"/>
  <c r="AX9" i="1"/>
  <c r="Q52" i="1"/>
  <c r="T16" i="1"/>
  <c r="T52" i="1" s="1"/>
  <c r="AU52" i="1"/>
  <c r="AX16" i="1"/>
  <c r="AX52" i="1" s="1"/>
  <c r="L52" i="1"/>
  <c r="O16" i="1"/>
  <c r="O52" i="1" s="1"/>
  <c r="CF34" i="1"/>
  <c r="CC51" i="1"/>
  <c r="CF51" i="1" s="1"/>
  <c r="AV9" i="1"/>
  <c r="Y52" i="1"/>
  <c r="AB16" i="1"/>
  <c r="AB52" i="1" s="1"/>
  <c r="BJ16" i="1"/>
  <c r="BG52" i="1"/>
  <c r="CD9" i="1"/>
  <c r="CG7" i="1"/>
  <c r="AW9" i="1"/>
  <c r="M16" i="1" l="1"/>
  <c r="M52" i="1" s="1"/>
  <c r="J52" i="1"/>
  <c r="BE16" i="1"/>
  <c r="BE52" i="1" s="1"/>
  <c r="BB52" i="1"/>
  <c r="BJ52" i="1"/>
  <c r="AI16" i="1"/>
  <c r="AI52" i="1" s="1"/>
  <c r="AF52" i="1"/>
  <c r="BX16" i="1"/>
  <c r="BX52" i="1" s="1"/>
  <c r="BU52" i="1"/>
  <c r="BI52" i="1"/>
  <c r="BL16" i="1"/>
  <c r="BL52" i="1" s="1"/>
  <c r="BA52" i="1"/>
  <c r="BD16" i="1"/>
  <c r="BD52" i="1" s="1"/>
  <c r="CT16" i="1"/>
  <c r="CT52" i="1" s="1"/>
  <c r="CQ52" i="1"/>
  <c r="AR52" i="1"/>
  <c r="AV16" i="1"/>
  <c r="AV52" i="1" s="1"/>
  <c r="CU51" i="1"/>
  <c r="CN52" i="1"/>
  <c r="CL16" i="1"/>
  <c r="CL52" i="1" s="1"/>
  <c r="CI52" i="1"/>
  <c r="CU9" i="1"/>
  <c r="CR16" i="1"/>
  <c r="CR52" i="1" s="1"/>
  <c r="BH52" i="1"/>
  <c r="BK16" i="1"/>
  <c r="BK52" i="1" s="1"/>
  <c r="U52" i="1"/>
  <c r="CD16" i="1"/>
  <c r="CG9" i="1"/>
  <c r="AL52" i="1"/>
  <c r="AO16" i="1"/>
  <c r="AO52" i="1" s="1"/>
  <c r="CB16" i="1"/>
  <c r="CE9" i="1"/>
  <c r="AQ52" i="1"/>
  <c r="BN52" i="1"/>
  <c r="BQ16" i="1"/>
  <c r="BQ52" i="1" s="1"/>
  <c r="AW16" i="1"/>
  <c r="AW52" i="1" s="1"/>
  <c r="CC16" i="1"/>
  <c r="CF9" i="1"/>
  <c r="H12" i="1"/>
  <c r="E16" i="1"/>
  <c r="CU16" i="1" l="1"/>
  <c r="CU52" i="1" s="1"/>
  <c r="CD52" i="1"/>
  <c r="CG16" i="1"/>
  <c r="CG52" i="1" s="1"/>
  <c r="CC52" i="1"/>
  <c r="CF16" i="1"/>
  <c r="CF52" i="1" s="1"/>
  <c r="CE16" i="1"/>
  <c r="CE52" i="1" s="1"/>
  <c r="CB52" i="1"/>
  <c r="E52" i="1"/>
  <c r="H16" i="1"/>
  <c r="H52" i="1" s="1"/>
</calcChain>
</file>

<file path=xl/sharedStrings.xml><?xml version="1.0" encoding="utf-8"?>
<sst xmlns="http://schemas.openxmlformats.org/spreadsheetml/2006/main" count="773" uniqueCount="72">
  <si>
    <t>EJECUCIÓN PRESUPUESTAL 2012 -2023 - ENTIDADES DEL SECTOR VIVIENDA CIUDAD  Y TERRITORIO</t>
  </si>
  <si>
    <t>(Cifras en Millones de Pesos)</t>
  </si>
  <si>
    <t>2021</t>
  </si>
  <si>
    <t>Aprop Final</t>
  </si>
  <si>
    <t>Compromisos</t>
  </si>
  <si>
    <t>obligacion</t>
  </si>
  <si>
    <t>Pagos</t>
  </si>
  <si>
    <t>% Comp</t>
  </si>
  <si>
    <t>% Obli</t>
  </si>
  <si>
    <t>% Pago</t>
  </si>
  <si>
    <t>Aprop Actual</t>
  </si>
  <si>
    <t>3</t>
  </si>
  <si>
    <t>4</t>
  </si>
  <si>
    <t>( 2 / 1 )</t>
  </si>
  <si>
    <t>( 3 / 1 )</t>
  </si>
  <si>
    <t>( 4 / 1 )</t>
  </si>
  <si>
    <t>FUNCIONAMIENTO MVCT</t>
  </si>
  <si>
    <t>INVERSIÓN  MVCT</t>
  </si>
  <si>
    <t>MINISTERIO</t>
  </si>
  <si>
    <t>FUNCIONAMIENTO FNV</t>
  </si>
  <si>
    <t>INVERSIÓN FNV</t>
  </si>
  <si>
    <t>FONVIVIENDA</t>
  </si>
  <si>
    <t>FUNCIONAMIENTO CRA</t>
  </si>
  <si>
    <t>INVERSIÓN  CRA</t>
  </si>
  <si>
    <t>CRA</t>
  </si>
  <si>
    <t>TOTAL</t>
  </si>
  <si>
    <t>CONCEPTO DE GASTO</t>
  </si>
  <si>
    <t>APROP FINAL</t>
  </si>
  <si>
    <t>COMPROMISOS</t>
  </si>
  <si>
    <t>OBLIGACIONES</t>
  </si>
  <si>
    <t>% Oblig</t>
  </si>
  <si>
    <t>APROP VIGEN</t>
  </si>
  <si>
    <t>MINISTERIO DE VIVIENDA CIUDAD Y TERRITORIO</t>
  </si>
  <si>
    <t>SGP PARA AGUA Y SANEAMIENTO BÄSIO</t>
  </si>
  <si>
    <t>AGUA Y SANEAMIENTO BÁSICO *</t>
  </si>
  <si>
    <t>VIVIENDA Y DESARROLLO TERRITORIAL *</t>
  </si>
  <si>
    <t>FORTALECIMIENTO (APOYO A LA GESTIÓN) *</t>
  </si>
  <si>
    <t>INVERSION MVCT</t>
  </si>
  <si>
    <t xml:space="preserve">TOTAL MVCT </t>
  </si>
  <si>
    <t>FONDO NACIONAL DE VIVIENDA</t>
  </si>
  <si>
    <t>FUNCIONAMIENTO FONVIVIENDA</t>
  </si>
  <si>
    <t>SUBSIDIO FAMILIAR DE VIVIENDA (SFV) *</t>
  </si>
  <si>
    <t>SFV POBLACIÓN DESPLAZADA*</t>
  </si>
  <si>
    <t>COBERTURA A LA TASA DE INTERÉS-FRECH *</t>
  </si>
  <si>
    <t>MACROPROYECTOS *</t>
  </si>
  <si>
    <t>SFV OLA INVERNAL *</t>
  </si>
  <si>
    <t>SFV RED UNIDOS *</t>
  </si>
  <si>
    <t>EQUUIPAMIENTOS *</t>
  </si>
  <si>
    <t>INVERSION FONVIVIENDA</t>
  </si>
  <si>
    <t>TOTAL FONVIVIENDA</t>
  </si>
  <si>
    <t xml:space="preserve">COMISIÓN DE REGUALCIÓN DE AGUA POTABLE Y SANEAMIENTO BÁSICO </t>
  </si>
  <si>
    <t>INVERSION CRA</t>
  </si>
  <si>
    <t>TOTAL CRA</t>
  </si>
  <si>
    <t>TOTAL SECTOR VIVIENDA</t>
  </si>
  <si>
    <t>% Variacion 
2019 Vs 2020</t>
  </si>
  <si>
    <t>% Variacion 
2020 Vs 2021</t>
  </si>
  <si>
    <t>% Variacion 
2021 Vs 2022</t>
  </si>
  <si>
    <t>% Variacion 
2022 Vs 2023</t>
  </si>
  <si>
    <t>% Variacion 
2023 Vs 2024</t>
  </si>
  <si>
    <t>CIFRAS EN MILLONES DE PESOS</t>
  </si>
  <si>
    <t>SECTOR ADMINSITRATIVO VIVIENDA CIUDAD Y TERRITORIO</t>
  </si>
  <si>
    <t>INDICADOR DE DE VARIACIÓN</t>
  </si>
  <si>
    <t>Fuente: SIIF Nación - Información OAP MVCT</t>
  </si>
  <si>
    <r>
      <t>FUNCIONAMIENTO (</t>
    </r>
    <r>
      <rPr>
        <b/>
        <sz val="10"/>
        <color theme="1"/>
        <rFont val="Arial"/>
        <family val="2"/>
      </rPr>
      <t>SIN SGP</t>
    </r>
    <r>
      <rPr>
        <sz val="10"/>
        <color theme="1"/>
        <rFont val="Arial"/>
        <family val="2"/>
      </rPr>
      <t>)</t>
    </r>
  </si>
  <si>
    <r>
      <rPr>
        <b/>
        <sz val="16"/>
        <color theme="1"/>
        <rFont val="Arial"/>
        <family val="2"/>
      </rPr>
      <t xml:space="preserve">* </t>
    </r>
    <r>
      <rPr>
        <sz val="14"/>
        <color theme="1"/>
        <rFont val="Arial"/>
        <family val="2"/>
      </rPr>
      <t>Proyectos de Inversión registrados en el Banco de Proyectos de Inversion Nacional del DNP</t>
    </r>
  </si>
  <si>
    <r>
      <t xml:space="preserve">2025 </t>
    </r>
    <r>
      <rPr>
        <b/>
        <sz val="18"/>
        <color rgb="FFFFFFFF"/>
        <rFont val="Arial"/>
        <family val="2"/>
      </rPr>
      <t>*</t>
    </r>
  </si>
  <si>
    <t>* A Marzo 31 de 2025</t>
  </si>
  <si>
    <t>Ejecucion al 15 de mayo de 2025</t>
  </si>
  <si>
    <t>2022</t>
  </si>
  <si>
    <r>
      <t xml:space="preserve">2026 </t>
    </r>
    <r>
      <rPr>
        <b/>
        <sz val="18"/>
        <color rgb="FFFFFFFF"/>
        <rFont val="Arial"/>
        <family val="2"/>
      </rPr>
      <t>*</t>
    </r>
  </si>
  <si>
    <t xml:space="preserve">2025 </t>
  </si>
  <si>
    <t>* A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</si>
</sst>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_ * #,##0.00_ ;_ * \-#,##0.00_ ;_ * &quot;-&quot;_ ;_ @_ "/>
    <numFmt numFmtId="167" formatCode="_(* #,##0.00_);_(* \(#,##0.00\);_(* &quot;-&quot;??_);_(@_)"/>
    <numFmt numFmtId="168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rgb="FFFFFFFF"/>
      <name val="Arial"/>
      <family val="2"/>
    </font>
    <font>
      <b/>
      <sz val="8"/>
      <color rgb="FFFFFFFF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8"/>
      <color rgb="FFFFFF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16365C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</cellStyleXfs>
  <cellXfs count="140">
    <xf numFmtId="0" fontId="0" fillId="0" borderId="0" xfId="0"/>
    <xf numFmtId="0" fontId="6" fillId="2" borderId="9" xfId="2" quotePrefix="1" applyNumberFormat="1" applyFont="1" applyFill="1" applyBorder="1" applyAlignment="1">
      <alignment horizontal="center" vertical="center" wrapText="1"/>
    </xf>
    <xf numFmtId="0" fontId="6" fillId="2" borderId="10" xfId="2" quotePrefix="1" applyNumberFormat="1" applyFont="1" applyFill="1" applyBorder="1" applyAlignment="1">
      <alignment horizontal="center" vertical="center" wrapText="1"/>
    </xf>
    <xf numFmtId="0" fontId="6" fillId="2" borderId="11" xfId="2" quotePrefix="1" applyNumberFormat="1" applyFont="1" applyFill="1" applyBorder="1" applyAlignment="1">
      <alignment horizontal="center" vertical="center" wrapText="1"/>
    </xf>
    <xf numFmtId="0" fontId="6" fillId="2" borderId="12" xfId="2" quotePrefix="1" applyNumberFormat="1" applyFont="1" applyFill="1" applyBorder="1" applyAlignment="1">
      <alignment horizontal="center" vertical="center" wrapText="1"/>
    </xf>
    <xf numFmtId="49" fontId="7" fillId="2" borderId="9" xfId="2" quotePrefix="1" applyNumberFormat="1" applyFont="1" applyFill="1" applyBorder="1" applyAlignment="1">
      <alignment horizontal="center" vertical="center" wrapText="1"/>
    </xf>
    <xf numFmtId="49" fontId="7" fillId="2" borderId="10" xfId="2" quotePrefix="1" applyNumberFormat="1" applyFont="1" applyFill="1" applyBorder="1" applyAlignment="1">
      <alignment horizontal="center" vertical="center" wrapText="1"/>
    </xf>
    <xf numFmtId="49" fontId="7" fillId="2" borderId="11" xfId="2" quotePrefix="1" applyNumberFormat="1" applyFont="1" applyFill="1" applyBorder="1" applyAlignment="1">
      <alignment horizontal="center" vertical="center" wrapText="1"/>
    </xf>
    <xf numFmtId="49" fontId="7" fillId="2" borderId="12" xfId="2" quotePrefix="1" applyNumberFormat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wrapText="1"/>
    </xf>
    <xf numFmtId="166" fontId="8" fillId="3" borderId="9" xfId="0" applyNumberFormat="1" applyFont="1" applyFill="1" applyBorder="1"/>
    <xf numFmtId="166" fontId="8" fillId="3" borderId="10" xfId="0" applyNumberFormat="1" applyFont="1" applyFill="1" applyBorder="1"/>
    <xf numFmtId="165" fontId="8" fillId="3" borderId="11" xfId="1" applyNumberFormat="1" applyFont="1" applyFill="1" applyBorder="1"/>
    <xf numFmtId="165" fontId="8" fillId="3" borderId="12" xfId="1" applyNumberFormat="1" applyFont="1" applyFill="1" applyBorder="1"/>
    <xf numFmtId="165" fontId="8" fillId="3" borderId="5" xfId="1" applyNumberFormat="1" applyFont="1" applyFill="1" applyBorder="1"/>
    <xf numFmtId="0" fontId="9" fillId="5" borderId="10" xfId="0" applyFont="1" applyFill="1" applyBorder="1"/>
    <xf numFmtId="43" fontId="9" fillId="5" borderId="10" xfId="0" applyNumberFormat="1" applyFont="1" applyFill="1" applyBorder="1"/>
    <xf numFmtId="165" fontId="8" fillId="6" borderId="10" xfId="1" applyNumberFormat="1" applyFont="1" applyFill="1" applyBorder="1"/>
    <xf numFmtId="0" fontId="8" fillId="3" borderId="11" xfId="2" quotePrefix="1" applyNumberFormat="1" applyFont="1" applyFill="1" applyBorder="1" applyAlignment="1">
      <alignment horizontal="center" vertical="center" wrapText="1"/>
    </xf>
    <xf numFmtId="0" fontId="8" fillId="3" borderId="12" xfId="2" quotePrefix="1" applyNumberFormat="1" applyFont="1" applyFill="1" applyBorder="1" applyAlignment="1">
      <alignment horizontal="center" vertical="center" wrapText="1"/>
    </xf>
    <xf numFmtId="0" fontId="8" fillId="3" borderId="5" xfId="2" quotePrefix="1" applyNumberFormat="1" applyFont="1" applyFill="1" applyBorder="1" applyAlignment="1">
      <alignment horizontal="center" vertical="center" wrapText="1"/>
    </xf>
    <xf numFmtId="0" fontId="0" fillId="4" borderId="0" xfId="0" applyFill="1"/>
    <xf numFmtId="0" fontId="2" fillId="0" borderId="0" xfId="0" applyFont="1"/>
    <xf numFmtId="0" fontId="3" fillId="4" borderId="0" xfId="0" applyFont="1" applyFill="1" applyAlignment="1">
      <alignment vertical="center"/>
    </xf>
    <xf numFmtId="0" fontId="4" fillId="0" borderId="0" xfId="0" applyFont="1"/>
    <xf numFmtId="0" fontId="0" fillId="4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0" fillId="0" borderId="0" xfId="3" applyFont="1"/>
    <xf numFmtId="0" fontId="9" fillId="0" borderId="0" xfId="0" applyFont="1"/>
    <xf numFmtId="0" fontId="10" fillId="0" borderId="0" xfId="0" applyFont="1"/>
    <xf numFmtId="0" fontId="10" fillId="0" borderId="11" xfId="0" applyFont="1" applyBorder="1"/>
    <xf numFmtId="43" fontId="10" fillId="0" borderId="9" xfId="3" applyFont="1" applyBorder="1"/>
    <xf numFmtId="165" fontId="10" fillId="0" borderId="11" xfId="1" applyNumberFormat="1" applyFont="1" applyBorder="1"/>
    <xf numFmtId="165" fontId="10" fillId="0" borderId="12" xfId="1" applyNumberFormat="1" applyFont="1" applyBorder="1"/>
    <xf numFmtId="165" fontId="10" fillId="0" borderId="5" xfId="1" applyNumberFormat="1" applyFont="1" applyBorder="1"/>
    <xf numFmtId="43" fontId="10" fillId="0" borderId="10" xfId="3" applyFont="1" applyBorder="1"/>
    <xf numFmtId="43" fontId="10" fillId="0" borderId="11" xfId="3" applyFont="1" applyBorder="1"/>
    <xf numFmtId="0" fontId="11" fillId="4" borderId="11" xfId="0" applyFont="1" applyFill="1" applyBorder="1"/>
    <xf numFmtId="43" fontId="11" fillId="4" borderId="9" xfId="3" applyFont="1" applyFill="1" applyBorder="1"/>
    <xf numFmtId="165" fontId="11" fillId="4" borderId="11" xfId="1" applyNumberFormat="1" applyFont="1" applyFill="1" applyBorder="1"/>
    <xf numFmtId="165" fontId="11" fillId="4" borderId="12" xfId="1" applyNumberFormat="1" applyFont="1" applyFill="1" applyBorder="1"/>
    <xf numFmtId="0" fontId="10" fillId="0" borderId="13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2" xfId="0" applyFont="1" applyBorder="1"/>
    <xf numFmtId="15" fontId="10" fillId="0" borderId="0" xfId="0" applyNumberFormat="1" applyFont="1"/>
    <xf numFmtId="0" fontId="10" fillId="0" borderId="16" xfId="0" applyFont="1" applyBorder="1"/>
    <xf numFmtId="0" fontId="9" fillId="7" borderId="9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13" fillId="7" borderId="9" xfId="0" applyFont="1" applyFill="1" applyBorder="1" applyAlignment="1">
      <alignment horizontal="center"/>
    </xf>
    <xf numFmtId="0" fontId="13" fillId="7" borderId="10" xfId="0" applyFont="1" applyFill="1" applyBorder="1" applyAlignment="1">
      <alignment horizontal="center"/>
    </xf>
    <xf numFmtId="0" fontId="13" fillId="7" borderId="11" xfId="0" applyFont="1" applyFill="1" applyBorder="1" applyAlignment="1">
      <alignment horizontal="center"/>
    </xf>
    <xf numFmtId="0" fontId="14" fillId="3" borderId="11" xfId="2" quotePrefix="1" applyNumberFormat="1" applyFont="1" applyFill="1" applyBorder="1" applyAlignment="1">
      <alignment horizontal="center" vertical="center" wrapText="1"/>
    </xf>
    <xf numFmtId="0" fontId="14" fillId="3" borderId="12" xfId="2" quotePrefix="1" applyNumberFormat="1" applyFont="1" applyFill="1" applyBorder="1" applyAlignment="1">
      <alignment horizontal="center" vertical="center" wrapText="1"/>
    </xf>
    <xf numFmtId="0" fontId="14" fillId="3" borderId="5" xfId="2" quotePrefix="1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center"/>
    </xf>
    <xf numFmtId="0" fontId="14" fillId="8" borderId="5" xfId="2" quotePrefix="1" applyNumberFormat="1" applyFont="1" applyFill="1" applyBorder="1" applyAlignment="1">
      <alignment horizontal="center" vertical="center" wrapText="1"/>
    </xf>
    <xf numFmtId="0" fontId="15" fillId="0" borderId="11" xfId="0" applyFont="1" applyBorder="1"/>
    <xf numFmtId="164" fontId="11" fillId="0" borderId="10" xfId="3" applyNumberFormat="1" applyFont="1" applyBorder="1" applyAlignment="1">
      <alignment horizontal="right" wrapText="1"/>
    </xf>
    <xf numFmtId="164" fontId="11" fillId="0" borderId="11" xfId="3" applyNumberFormat="1" applyFont="1" applyBorder="1" applyAlignment="1">
      <alignment horizontal="right" wrapText="1"/>
    </xf>
    <xf numFmtId="165" fontId="11" fillId="0" borderId="11" xfId="1" applyNumberFormat="1" applyFont="1" applyBorder="1" applyAlignment="1">
      <alignment horizontal="right" wrapText="1"/>
    </xf>
    <xf numFmtId="164" fontId="11" fillId="0" borderId="9" xfId="3" applyNumberFormat="1" applyFont="1" applyBorder="1" applyAlignment="1">
      <alignment horizontal="right" wrapText="1"/>
    </xf>
    <xf numFmtId="165" fontId="11" fillId="0" borderId="12" xfId="1" applyNumberFormat="1" applyFont="1" applyBorder="1" applyAlignment="1">
      <alignment horizontal="right" wrapText="1"/>
    </xf>
    <xf numFmtId="165" fontId="11" fillId="0" borderId="5" xfId="1" applyNumberFormat="1" applyFont="1" applyBorder="1" applyAlignment="1">
      <alignment horizontal="right" wrapText="1"/>
    </xf>
    <xf numFmtId="0" fontId="12" fillId="7" borderId="11" xfId="0" applyFont="1" applyFill="1" applyBorder="1"/>
    <xf numFmtId="164" fontId="16" fillId="7" borderId="9" xfId="3" applyNumberFormat="1" applyFont="1" applyFill="1" applyBorder="1" applyAlignment="1">
      <alignment horizontal="right" wrapText="1"/>
    </xf>
    <xf numFmtId="165" fontId="16" fillId="7" borderId="11" xfId="1" applyNumberFormat="1" applyFont="1" applyFill="1" applyBorder="1" applyAlignment="1">
      <alignment horizontal="right" wrapText="1"/>
    </xf>
    <xf numFmtId="165" fontId="10" fillId="9" borderId="11" xfId="1" applyNumberFormat="1" applyFont="1" applyFill="1" applyBorder="1"/>
    <xf numFmtId="165" fontId="10" fillId="9" borderId="12" xfId="1" applyNumberFormat="1" applyFont="1" applyFill="1" applyBorder="1"/>
    <xf numFmtId="9" fontId="10" fillId="0" borderId="11" xfId="1" applyFont="1" applyBorder="1"/>
    <xf numFmtId="9" fontId="10" fillId="0" borderId="12" xfId="1" applyFont="1" applyBorder="1"/>
    <xf numFmtId="164" fontId="16" fillId="7" borderId="10" xfId="3" applyNumberFormat="1" applyFont="1" applyFill="1" applyBorder="1" applyAlignment="1">
      <alignment horizontal="right" wrapText="1"/>
    </xf>
    <xf numFmtId="165" fontId="16" fillId="7" borderId="12" xfId="1" applyNumberFormat="1" applyFont="1" applyFill="1" applyBorder="1" applyAlignment="1">
      <alignment horizontal="right" wrapText="1"/>
    </xf>
    <xf numFmtId="165" fontId="16" fillId="7" borderId="5" xfId="1" applyNumberFormat="1" applyFont="1" applyFill="1" applyBorder="1" applyAlignment="1">
      <alignment horizontal="right" wrapText="1"/>
    </xf>
    <xf numFmtId="0" fontId="17" fillId="10" borderId="11" xfId="0" applyFont="1" applyFill="1" applyBorder="1"/>
    <xf numFmtId="164" fontId="18" fillId="10" borderId="9" xfId="3" applyNumberFormat="1" applyFont="1" applyFill="1" applyBorder="1" applyAlignment="1">
      <alignment horizontal="right" wrapText="1"/>
    </xf>
    <xf numFmtId="165" fontId="18" fillId="10" borderId="11" xfId="1" applyNumberFormat="1" applyFont="1" applyFill="1" applyBorder="1" applyAlignment="1">
      <alignment horizontal="right" wrapText="1"/>
    </xf>
    <xf numFmtId="165" fontId="18" fillId="10" borderId="11" xfId="1" applyNumberFormat="1" applyFont="1" applyFill="1" applyBorder="1"/>
    <xf numFmtId="165" fontId="18" fillId="10" borderId="12" xfId="1" applyNumberFormat="1" applyFont="1" applyFill="1" applyBorder="1"/>
    <xf numFmtId="0" fontId="12" fillId="4" borderId="5" xfId="0" applyFont="1" applyFill="1" applyBorder="1" applyAlignment="1">
      <alignment vertical="center"/>
    </xf>
    <xf numFmtId="164" fontId="16" fillId="4" borderId="5" xfId="3" applyNumberFormat="1" applyFont="1" applyFill="1" applyBorder="1" applyAlignment="1">
      <alignment horizontal="right" vertical="center" wrapText="1"/>
    </xf>
    <xf numFmtId="165" fontId="16" fillId="4" borderId="5" xfId="1" applyNumberFormat="1" applyFont="1" applyFill="1" applyBorder="1" applyAlignment="1">
      <alignment horizontal="right" vertical="center" wrapText="1"/>
    </xf>
    <xf numFmtId="165" fontId="9" fillId="4" borderId="5" xfId="1" applyNumberFormat="1" applyFont="1" applyFill="1" applyBorder="1" applyAlignment="1">
      <alignment vertical="center"/>
    </xf>
    <xf numFmtId="165" fontId="9" fillId="9" borderId="11" xfId="1" applyNumberFormat="1" applyFont="1" applyFill="1" applyBorder="1"/>
    <xf numFmtId="165" fontId="16" fillId="7" borderId="11" xfId="1" applyNumberFormat="1" applyFont="1" applyFill="1" applyBorder="1" applyAlignment="1">
      <alignment horizontal="center" wrapText="1"/>
    </xf>
    <xf numFmtId="165" fontId="9" fillId="9" borderId="11" xfId="1" applyNumberFormat="1" applyFont="1" applyFill="1" applyBorder="1" applyAlignment="1">
      <alignment horizontal="center"/>
    </xf>
    <xf numFmtId="164" fontId="16" fillId="7" borderId="9" xfId="3" applyNumberFormat="1" applyFont="1" applyFill="1" applyBorder="1" applyAlignment="1">
      <alignment horizontal="center" wrapText="1"/>
    </xf>
    <xf numFmtId="164" fontId="16" fillId="7" borderId="10" xfId="3" applyNumberFormat="1" applyFont="1" applyFill="1" applyBorder="1" applyAlignment="1">
      <alignment horizontal="center" wrapText="1"/>
    </xf>
    <xf numFmtId="165" fontId="10" fillId="9" borderId="11" xfId="1" applyNumberFormat="1" applyFont="1" applyFill="1" applyBorder="1" applyAlignment="1">
      <alignment horizontal="center"/>
    </xf>
    <xf numFmtId="165" fontId="10" fillId="9" borderId="12" xfId="1" applyNumberFormat="1" applyFont="1" applyFill="1" applyBorder="1" applyAlignment="1">
      <alignment horizontal="center"/>
    </xf>
    <xf numFmtId="164" fontId="11" fillId="0" borderId="4" xfId="3" applyNumberFormat="1" applyFont="1" applyBorder="1" applyAlignment="1">
      <alignment horizontal="right" wrapText="1"/>
    </xf>
    <xf numFmtId="164" fontId="18" fillId="10" borderId="10" xfId="3" applyNumberFormat="1" applyFont="1" applyFill="1" applyBorder="1" applyAlignment="1">
      <alignment horizontal="right" wrapText="1"/>
    </xf>
    <xf numFmtId="165" fontId="18" fillId="10" borderId="12" xfId="1" applyNumberFormat="1" applyFont="1" applyFill="1" applyBorder="1" applyAlignment="1">
      <alignment horizontal="right" wrapText="1"/>
    </xf>
    <xf numFmtId="165" fontId="18" fillId="10" borderId="5" xfId="1" applyNumberFormat="1" applyFont="1" applyFill="1" applyBorder="1" applyAlignment="1">
      <alignment horizontal="right" wrapText="1"/>
    </xf>
    <xf numFmtId="0" fontId="17" fillId="10" borderId="11" xfId="0" applyFont="1" applyFill="1" applyBorder="1" applyAlignment="1">
      <alignment vertical="center"/>
    </xf>
    <xf numFmtId="164" fontId="18" fillId="10" borderId="9" xfId="3" applyNumberFormat="1" applyFont="1" applyFill="1" applyBorder="1" applyAlignment="1">
      <alignment horizontal="right" vertical="center" wrapText="1"/>
    </xf>
    <xf numFmtId="165" fontId="18" fillId="10" borderId="11" xfId="1" applyNumberFormat="1" applyFont="1" applyFill="1" applyBorder="1" applyAlignment="1">
      <alignment horizontal="right" vertical="center" wrapText="1"/>
    </xf>
    <xf numFmtId="165" fontId="18" fillId="10" borderId="11" xfId="1" applyNumberFormat="1" applyFont="1" applyFill="1" applyBorder="1" applyAlignment="1">
      <alignment vertical="center"/>
    </xf>
    <xf numFmtId="165" fontId="18" fillId="10" borderId="12" xfId="1" applyNumberFormat="1" applyFont="1" applyFill="1" applyBorder="1" applyAlignment="1">
      <alignment vertical="center"/>
    </xf>
    <xf numFmtId="165" fontId="18" fillId="10" borderId="12" xfId="1" applyNumberFormat="1" applyFont="1" applyFill="1" applyBorder="1" applyAlignment="1">
      <alignment horizontal="right" vertical="center" wrapText="1"/>
    </xf>
    <xf numFmtId="165" fontId="18" fillId="10" borderId="5" xfId="1" applyNumberFormat="1" applyFont="1" applyFill="1" applyBorder="1" applyAlignment="1">
      <alignment horizontal="right" vertical="center" wrapText="1"/>
    </xf>
    <xf numFmtId="0" fontId="19" fillId="0" borderId="0" xfId="0" applyFont="1"/>
    <xf numFmtId="43" fontId="10" fillId="0" borderId="0" xfId="0" applyNumberFormat="1" applyFont="1"/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43" fontId="10" fillId="0" borderId="0" xfId="3" applyFont="1"/>
    <xf numFmtId="9" fontId="10" fillId="0" borderId="10" xfId="1" applyFont="1" applyBorder="1" applyAlignment="1">
      <alignment horizontal="center" vertical="center"/>
    </xf>
    <xf numFmtId="43" fontId="11" fillId="0" borderId="9" xfId="3" applyFont="1" applyBorder="1" applyAlignment="1">
      <alignment horizontal="right" wrapText="1"/>
    </xf>
    <xf numFmtId="43" fontId="11" fillId="0" borderId="10" xfId="3" applyFont="1" applyBorder="1" applyAlignment="1">
      <alignment horizontal="right" wrapText="1"/>
    </xf>
    <xf numFmtId="43" fontId="11" fillId="0" borderId="11" xfId="3" applyFont="1" applyBorder="1" applyAlignment="1">
      <alignment horizontal="right" wrapText="1"/>
    </xf>
    <xf numFmtId="43" fontId="3" fillId="5" borderId="0" xfId="3" applyFont="1" applyFill="1"/>
    <xf numFmtId="0" fontId="9" fillId="4" borderId="2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vertical="center"/>
    </xf>
    <xf numFmtId="0" fontId="18" fillId="11" borderId="10" xfId="0" applyFont="1" applyFill="1" applyBorder="1"/>
    <xf numFmtId="43" fontId="18" fillId="11" borderId="10" xfId="0" applyNumberFormat="1" applyFont="1" applyFill="1" applyBorder="1"/>
    <xf numFmtId="165" fontId="17" fillId="11" borderId="10" xfId="1" applyNumberFormat="1" applyFont="1" applyFill="1" applyBorder="1"/>
    <xf numFmtId="168" fontId="10" fillId="0" borderId="0" xfId="0" applyNumberFormat="1" applyFont="1"/>
    <xf numFmtId="165" fontId="10" fillId="0" borderId="11" xfId="1" applyNumberFormat="1" applyFont="1" applyBorder="1" applyAlignment="1">
      <alignment horizontal="center"/>
    </xf>
    <xf numFmtId="165" fontId="11" fillId="4" borderId="11" xfId="1" applyNumberFormat="1" applyFont="1" applyFill="1" applyBorder="1" applyAlignment="1">
      <alignment horizontal="center"/>
    </xf>
    <xf numFmtId="165" fontId="8" fillId="3" borderId="10" xfId="1" applyNumberFormat="1" applyFont="1" applyFill="1" applyBorder="1" applyAlignment="1">
      <alignment horizontal="center"/>
    </xf>
    <xf numFmtId="165" fontId="8" fillId="3" borderId="9" xfId="1" applyNumberFormat="1" applyFont="1" applyFill="1" applyBorder="1" applyAlignment="1">
      <alignment horizontal="center"/>
    </xf>
    <xf numFmtId="165" fontId="18" fillId="11" borderId="10" xfId="1" applyNumberFormat="1" applyFont="1" applyFill="1" applyBorder="1" applyAlignment="1">
      <alignment horizontal="center"/>
    </xf>
    <xf numFmtId="0" fontId="6" fillId="2" borderId="7" xfId="2" quotePrefix="1" applyNumberFormat="1" applyFont="1" applyFill="1" applyBorder="1" applyAlignment="1">
      <alignment horizontal="center" vertical="center" wrapText="1"/>
    </xf>
    <xf numFmtId="0" fontId="6" fillId="2" borderId="2" xfId="2" quotePrefix="1" applyNumberFormat="1" applyFont="1" applyFill="1" applyBorder="1" applyAlignment="1">
      <alignment horizontal="center" vertical="center" wrapText="1"/>
    </xf>
    <xf numFmtId="0" fontId="6" fillId="2" borderId="4" xfId="2" quotePrefix="1" applyNumberFormat="1" applyFont="1" applyFill="1" applyBorder="1" applyAlignment="1">
      <alignment horizontal="center" vertical="center" wrapText="1"/>
    </xf>
    <xf numFmtId="0" fontId="6" fillId="2" borderId="5" xfId="2" quotePrefix="1" applyNumberFormat="1" applyFont="1" applyFill="1" applyBorder="1" applyAlignment="1">
      <alignment horizontal="center" vertical="center" wrapText="1"/>
    </xf>
    <xf numFmtId="0" fontId="6" fillId="2" borderId="6" xfId="2" quotePrefix="1" applyNumberFormat="1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6" fillId="2" borderId="3" xfId="2" quotePrefix="1" applyNumberFormat="1" applyFont="1" applyFill="1" applyBorder="1" applyAlignment="1">
      <alignment horizontal="center" vertical="center" wrapText="1"/>
    </xf>
    <xf numFmtId="0" fontId="6" fillId="2" borderId="1" xfId="2" quotePrefix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5">
    <cellStyle name="Millares 2" xfId="3" xr:uid="{C8B5CAD6-D88E-4339-97E1-1123E31DBFE7}"/>
    <cellStyle name="Millares 2 2" xfId="4" xr:uid="{8ABEAD54-AB1D-4BEB-981B-FEC91466B753}"/>
    <cellStyle name="Millares_reporte inconsistencias-espacios  fiscales 2" xfId="2" xr:uid="{D8FEA260-7AC4-4F41-894E-4CF169AA5185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PI\SPSC\Espacios%20Fiscales\Espacios%20Fiscales%20v.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viviendagovco-my.sharepoint.com/Users/lygonzalez/Desktop/YAZMIN/2020/Trazadores%20Presupuestales/INDIGENAS/CRIC-CRIHU-CRIDEC/CRIC/Consolidado%20Compromisos%20CRIC%20Inv.%20Mininterior%201002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Supuestos"/>
      <sheetName val="Basico"/>
      <sheetName val="Hoja2"/>
    </sheetNames>
    <sheetDataSet>
      <sheetData sheetId="0">
        <row r="3">
          <cell r="F3" t="str">
            <v>ACTUALIZACIÓN CATASTRAL Y CARTOGRÁFICA</v>
          </cell>
        </row>
        <row r="4">
          <cell r="A4" t="str">
            <v>AGROPECUARIO</v>
          </cell>
          <cell r="B4" t="str">
            <v>ACCION SOCIAL</v>
          </cell>
        </row>
        <row r="5">
          <cell r="A5" t="str">
            <v>ACCIÓN SOCIAL</v>
          </cell>
          <cell r="B5" t="str">
            <v>AEROCIVIL</v>
          </cell>
        </row>
        <row r="6">
          <cell r="A6" t="str">
            <v>AMBIENTE, VIV. Y DLLO TERR</v>
          </cell>
          <cell r="B6" t="str">
            <v>AGENCIA LOGÍSTICA</v>
          </cell>
        </row>
        <row r="7">
          <cell r="A7" t="str">
            <v>AUDITORÍA</v>
          </cell>
          <cell r="B7" t="str">
            <v>ANH</v>
          </cell>
        </row>
        <row r="8">
          <cell r="A8" t="str">
            <v>AUDIENCIA</v>
          </cell>
          <cell r="B8" t="str">
            <v>ANTROPOLOGIA E HISTORIA</v>
          </cell>
        </row>
        <row r="9">
          <cell r="A9" t="str">
            <v>COMERCIO, IND. Y TURISMO</v>
          </cell>
          <cell r="B9" t="str">
            <v>ARCHIVO GENERAL</v>
          </cell>
        </row>
        <row r="10">
          <cell r="A10" t="str">
            <v>COMUNICACIONES</v>
          </cell>
          <cell r="B10" t="str">
            <v>ARMADA</v>
          </cell>
        </row>
        <row r="11">
          <cell r="A11" t="str">
            <v>CONGRESO</v>
          </cell>
          <cell r="B11" t="str">
            <v>ARTESANIAS DE COLOMBIA S.A.</v>
          </cell>
        </row>
        <row r="12">
          <cell r="A12" t="str">
            <v>CONTRALORÍA</v>
          </cell>
          <cell r="B12" t="str">
            <v xml:space="preserve">AUDITORIA </v>
          </cell>
        </row>
        <row r="13">
          <cell r="A13" t="str">
            <v>CULTURA</v>
          </cell>
          <cell r="B13" t="str">
            <v>BANCO AGRARIO</v>
          </cell>
        </row>
        <row r="14">
          <cell r="A14" t="str">
            <v>DANE</v>
          </cell>
          <cell r="B14" t="str">
            <v>BIBLIOTECA DE MEDELLIN</v>
          </cell>
        </row>
        <row r="15">
          <cell r="A15" t="str">
            <v>DEFENSA</v>
          </cell>
          <cell r="B15" t="str">
            <v>C.D.A.</v>
          </cell>
        </row>
        <row r="16">
          <cell r="A16" t="str">
            <v>DEFENSORÍA</v>
          </cell>
          <cell r="B16" t="str">
            <v>C.S.B.</v>
          </cell>
        </row>
        <row r="17">
          <cell r="A17" t="str">
            <v>EDUCACIÓN</v>
          </cell>
          <cell r="B17" t="str">
            <v>CAMARA</v>
          </cell>
        </row>
        <row r="18">
          <cell r="B18" t="str">
            <v>CORPOURABA</v>
          </cell>
        </row>
        <row r="20">
          <cell r="B20" t="str">
            <v>CREG</v>
          </cell>
        </row>
        <row r="21">
          <cell r="B21" t="str">
            <v xml:space="preserve">DANSOCIAL </v>
          </cell>
        </row>
        <row r="22">
          <cell r="B22" t="str">
            <v>DEFENSA CIVIL</v>
          </cell>
        </row>
        <row r="23">
          <cell r="B23" t="str">
            <v>DEFENSORIA</v>
          </cell>
        </row>
        <row r="24">
          <cell r="B24" t="str">
            <v>DIR. GRAL. COMERCIO EXTERIOR</v>
          </cell>
        </row>
        <row r="25">
          <cell r="B25" t="str">
            <v>DNP</v>
          </cell>
        </row>
        <row r="26">
          <cell r="B26" t="str">
            <v>EJERCITO</v>
          </cell>
        </row>
        <row r="29">
          <cell r="B29" t="str">
            <v>ESAP</v>
          </cell>
        </row>
        <row r="30">
          <cell r="B30" t="str">
            <v>FONDO CONGRESO-PENSIONES</v>
          </cell>
        </row>
        <row r="31">
          <cell r="B31" t="str">
            <v>FONDO NAL. REGALIAS</v>
          </cell>
        </row>
        <row r="32">
          <cell r="B32" t="str">
            <v>FONFAC</v>
          </cell>
        </row>
        <row r="33">
          <cell r="B33" t="str">
            <v>FONREGISTRADURIA</v>
          </cell>
        </row>
        <row r="34">
          <cell r="B34" t="str">
            <v>FONRELACIONES</v>
          </cell>
        </row>
        <row r="35">
          <cell r="B35" t="str">
            <v>FONVIVIENDA</v>
          </cell>
        </row>
        <row r="36">
          <cell r="B36" t="str">
            <v>FUERZA AEREA</v>
          </cell>
        </row>
        <row r="37">
          <cell r="B37" t="str">
            <v>FUNPUBLICA</v>
          </cell>
        </row>
        <row r="38">
          <cell r="B38" t="str">
            <v>HOSPITAL MILITAR</v>
          </cell>
        </row>
        <row r="39">
          <cell r="B39" t="str">
            <v>ICA</v>
          </cell>
        </row>
        <row r="40">
          <cell r="B40" t="str">
            <v>ICBF</v>
          </cell>
        </row>
        <row r="41">
          <cell r="B41" t="str">
            <v>ICETEX</v>
          </cell>
        </row>
        <row r="42">
          <cell r="B42" t="str">
            <v>ICFES</v>
          </cell>
        </row>
        <row r="43">
          <cell r="B43" t="str">
            <v>IDEAM</v>
          </cell>
        </row>
        <row r="44">
          <cell r="B44" t="str">
            <v>IGAC</v>
          </cell>
        </row>
        <row r="45">
          <cell r="B45" t="str">
            <v>INCI</v>
          </cell>
        </row>
        <row r="46">
          <cell r="B46" t="str">
            <v>INCO</v>
          </cell>
        </row>
        <row r="47">
          <cell r="B47" t="str">
            <v>INCODER</v>
          </cell>
        </row>
        <row r="48">
          <cell r="B48" t="str">
            <v>INGEOMINAS</v>
          </cell>
        </row>
        <row r="49">
          <cell r="B49" t="str">
            <v>INPEC</v>
          </cell>
        </row>
        <row r="50">
          <cell r="B50" t="str">
            <v>INS</v>
          </cell>
        </row>
        <row r="51">
          <cell r="B51" t="str">
            <v>INSOR</v>
          </cell>
        </row>
        <row r="52">
          <cell r="B52" t="str">
            <v>INST. CANCEROLOGIA</v>
          </cell>
        </row>
        <row r="53">
          <cell r="B53" t="str">
            <v>INST. DEL CESAR</v>
          </cell>
        </row>
        <row r="54">
          <cell r="B54" t="str">
            <v>INSTITUTO ESTUDIOS MINPUBLICO</v>
          </cell>
        </row>
        <row r="55">
          <cell r="B55" t="str">
            <v>INVIAS</v>
          </cell>
        </row>
        <row r="56">
          <cell r="B56" t="str">
            <v>INVIMA</v>
          </cell>
        </row>
        <row r="57">
          <cell r="B57" t="str">
            <v>IPSE</v>
          </cell>
        </row>
        <row r="58">
          <cell r="B58" t="str">
            <v>ITSA</v>
          </cell>
        </row>
        <row r="59">
          <cell r="B59" t="str">
            <v>MEDICINA LEGAL</v>
          </cell>
        </row>
        <row r="60">
          <cell r="B60" t="str">
            <v>MINAGRICULTURA</v>
          </cell>
        </row>
        <row r="61">
          <cell r="B61" t="str">
            <v>MINAMBIENTE</v>
          </cell>
        </row>
        <row r="62">
          <cell r="B62" t="str">
            <v>MINCOMERCIO</v>
          </cell>
        </row>
        <row r="63">
          <cell r="B63" t="str">
            <v xml:space="preserve">MINCULTURA </v>
          </cell>
        </row>
        <row r="64">
          <cell r="B64" t="str">
            <v>MINDEFENSA</v>
          </cell>
        </row>
        <row r="65">
          <cell r="B65" t="str">
            <v>MINEDUCACION</v>
          </cell>
        </row>
        <row r="66">
          <cell r="B66" t="str">
            <v>MINHACIENDA</v>
          </cell>
        </row>
        <row r="67">
          <cell r="B67" t="str">
            <v>MININTERIOR</v>
          </cell>
        </row>
        <row r="68">
          <cell r="B68" t="str">
            <v xml:space="preserve">MINMINAS </v>
          </cell>
        </row>
        <row r="69">
          <cell r="B69" t="str">
            <v>MINPROTECCIÓN</v>
          </cell>
        </row>
        <row r="70">
          <cell r="B70" t="str">
            <v xml:space="preserve">MINPUBLICO </v>
          </cell>
        </row>
        <row r="71">
          <cell r="B71" t="str">
            <v>MINTRANSPORTE</v>
          </cell>
        </row>
        <row r="72">
          <cell r="B72" t="str">
            <v>NASA KI WE</v>
          </cell>
        </row>
        <row r="73">
          <cell r="B73" t="str">
            <v>OTRAS ENTIDADES DEL SECTOR</v>
          </cell>
        </row>
        <row r="74">
          <cell r="B74" t="str">
            <v>PARQUES NALES NATURALES</v>
          </cell>
        </row>
        <row r="75">
          <cell r="B75" t="str">
            <v>PASCUAL BRAVO</v>
          </cell>
        </row>
        <row r="76">
          <cell r="B76" t="str">
            <v>POLICIA NACIONAL (SALUD)</v>
          </cell>
        </row>
        <row r="77">
          <cell r="B77" t="str">
            <v xml:space="preserve">POLICIA NACIONAL  </v>
          </cell>
        </row>
        <row r="78">
          <cell r="B78" t="str">
            <v>PRESIDENCIA</v>
          </cell>
        </row>
        <row r="79">
          <cell r="B79" t="str">
            <v xml:space="preserve">REGISTRADURIA </v>
          </cell>
        </row>
        <row r="80">
          <cell r="B80" t="str">
            <v>SALUD - FFMM</v>
          </cell>
        </row>
        <row r="81">
          <cell r="B81" t="str">
            <v>SANATORIO AGUA DE DIOS</v>
          </cell>
        </row>
        <row r="82">
          <cell r="B82" t="str">
            <v>SENA</v>
          </cell>
        </row>
        <row r="83">
          <cell r="B83" t="str">
            <v xml:space="preserve">SENADO </v>
          </cell>
        </row>
        <row r="84">
          <cell r="B84" t="str">
            <v>SUPERBANCARIA</v>
          </cell>
        </row>
        <row r="85">
          <cell r="B85" t="str">
            <v>SUPERINDUSTRIA Y COMERCIO</v>
          </cell>
        </row>
        <row r="86">
          <cell r="B86" t="str">
            <v>SUPERFINANCIERA</v>
          </cell>
        </row>
        <row r="87">
          <cell r="B87" t="str">
            <v>SUPERNOTARIADO</v>
          </cell>
        </row>
        <row r="88">
          <cell r="B88" t="str">
            <v>SUPERSALUD</v>
          </cell>
        </row>
        <row r="89">
          <cell r="B89" t="str">
            <v>SUPERSERVIPUBLICOS</v>
          </cell>
        </row>
        <row r="90">
          <cell r="B90" t="str">
            <v>SUPERSOCIEDADES</v>
          </cell>
        </row>
        <row r="91">
          <cell r="B91" t="str">
            <v>SUPERSOLIDARIA</v>
          </cell>
        </row>
        <row r="92">
          <cell r="B92" t="str">
            <v>SUPERSUBSIDIO</v>
          </cell>
        </row>
        <row r="93">
          <cell r="B93" t="str">
            <v>TECNICO CENTRAL</v>
          </cell>
        </row>
        <row r="94">
          <cell r="B94" t="str">
            <v>UAE - DIAN</v>
          </cell>
        </row>
        <row r="95">
          <cell r="B95" t="str">
            <v>UAE AGUA POTABLE SANEAMIENTO</v>
          </cell>
        </row>
        <row r="96">
          <cell r="B96" t="str">
            <v>UNAD</v>
          </cell>
        </row>
        <row r="97">
          <cell r="B97" t="str">
            <v>UPME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4"/>
      <sheetName val="Hoja1"/>
      <sheetName val="2019 actualizado"/>
      <sheetName val="2020 actualizado"/>
      <sheetName val="Hoja3"/>
      <sheetName val="Hoja2"/>
      <sheetName val="2019 RESUMEN"/>
      <sheetName val="2020  RESUMEN"/>
      <sheetName val="2019 detalle"/>
      <sheetName val="2020 detalle"/>
      <sheetName val="Conven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EF4A9-46FA-4871-81F3-44126D815B7E}">
  <dimension ref="A2:DB61"/>
  <sheetViews>
    <sheetView showGridLines="0" tabSelected="1" zoomScale="85" zoomScaleNormal="85" workbookViewId="0">
      <pane xSplit="1" ySplit="4" topLeftCell="AR5" activePane="bottomRight" state="frozen"/>
      <selection pane="topRight" activeCell="B1" sqref="B1"/>
      <selection pane="bottomLeft" activeCell="A4" sqref="A4"/>
      <selection pane="bottomRight" activeCell="AT23" sqref="AT23"/>
    </sheetView>
  </sheetViews>
  <sheetFormatPr baseColWidth="10" defaultColWidth="11.44140625" defaultRowHeight="14.4" x14ac:dyDescent="0.3"/>
  <cols>
    <col min="1" max="1" width="54.5546875" customWidth="1"/>
    <col min="2" max="2" width="15.88671875" hidden="1" customWidth="1"/>
    <col min="3" max="3" width="17.6640625" hidden="1" customWidth="1"/>
    <col min="4" max="4" width="18.109375" hidden="1" customWidth="1"/>
    <col min="5" max="5" width="17" hidden="1" customWidth="1"/>
    <col min="6" max="6" width="10.33203125" hidden="1" customWidth="1"/>
    <col min="7" max="7" width="8.33203125" hidden="1" customWidth="1"/>
    <col min="8" max="8" width="10.88671875" hidden="1" customWidth="1"/>
    <col min="9" max="9" width="15.109375" hidden="1" customWidth="1"/>
    <col min="10" max="11" width="15.5546875" hidden="1" customWidth="1"/>
    <col min="12" max="12" width="15.109375" hidden="1" customWidth="1"/>
    <col min="13" max="15" width="8.33203125" hidden="1" customWidth="1"/>
    <col min="16" max="16" width="16" hidden="1" customWidth="1"/>
    <col min="17" max="17" width="16.5546875" hidden="1" customWidth="1"/>
    <col min="18" max="18" width="17.88671875" hidden="1" customWidth="1"/>
    <col min="19" max="19" width="15.109375" hidden="1" customWidth="1"/>
    <col min="20" max="22" width="8.33203125" hidden="1" customWidth="1"/>
    <col min="23" max="26" width="15.109375" hidden="1" customWidth="1"/>
    <col min="27" max="29" width="8.33203125" hidden="1" customWidth="1"/>
    <col min="30" max="32" width="15.44140625" hidden="1" customWidth="1"/>
    <col min="33" max="33" width="15.109375" hidden="1" customWidth="1"/>
    <col min="34" max="36" width="8.33203125" hidden="1" customWidth="1"/>
    <col min="37" max="40" width="15.109375" hidden="1" customWidth="1"/>
    <col min="41" max="43" width="8.33203125" hidden="1" customWidth="1"/>
    <col min="44" max="44" width="16.33203125" bestFit="1" customWidth="1"/>
    <col min="45" max="45" width="18" bestFit="1" customWidth="1"/>
    <col min="46" max="46" width="17.5546875" bestFit="1" customWidth="1"/>
    <col min="47" max="47" width="16.33203125" bestFit="1" customWidth="1"/>
    <col min="48" max="50" width="9.33203125" customWidth="1"/>
    <col min="51" max="51" width="16.33203125" bestFit="1" customWidth="1"/>
    <col min="52" max="54" width="15.88671875" customWidth="1"/>
    <col min="55" max="55" width="15.44140625" customWidth="1"/>
    <col min="56" max="56" width="16.109375" customWidth="1"/>
    <col min="57" max="57" width="13.6640625" customWidth="1"/>
    <col min="58" max="58" width="16.33203125" customWidth="1"/>
    <col min="59" max="59" width="16.44140625" customWidth="1"/>
    <col min="60" max="60" width="15.88671875" customWidth="1"/>
    <col min="61" max="61" width="16.88671875" customWidth="1"/>
    <col min="62" max="62" width="13.6640625" customWidth="1"/>
    <col min="63" max="64" width="9.33203125" customWidth="1"/>
    <col min="65" max="65" width="16.33203125" bestFit="1" customWidth="1"/>
    <col min="66" max="66" width="16.109375" customWidth="1"/>
    <col min="67" max="67" width="16.44140625" customWidth="1"/>
    <col min="68" max="68" width="17.5546875" customWidth="1"/>
    <col min="72" max="72" width="16.33203125" bestFit="1" customWidth="1"/>
    <col min="73" max="73" width="18" bestFit="1" customWidth="1"/>
    <col min="74" max="74" width="17.5546875" bestFit="1" customWidth="1"/>
    <col min="75" max="75" width="16.33203125" bestFit="1" customWidth="1"/>
    <col min="79" max="79" width="16.6640625" customWidth="1"/>
    <col min="80" max="80" width="19" customWidth="1"/>
    <col min="81" max="81" width="15.88671875" customWidth="1"/>
    <col min="82" max="82" width="16.6640625" customWidth="1"/>
    <col min="86" max="86" width="16.33203125" bestFit="1" customWidth="1"/>
    <col min="87" max="87" width="18" bestFit="1" customWidth="1"/>
    <col min="88" max="88" width="17.5546875" bestFit="1" customWidth="1"/>
    <col min="89" max="89" width="16.33203125" bestFit="1" customWidth="1"/>
    <col min="93" max="96" width="18.88671875" customWidth="1"/>
    <col min="100" max="100" width="15.5546875" bestFit="1" customWidth="1"/>
    <col min="101" max="101" width="18" bestFit="1" customWidth="1"/>
    <col min="102" max="102" width="17.5546875" bestFit="1" customWidth="1"/>
    <col min="103" max="103" width="16.44140625" customWidth="1"/>
    <col min="104" max="104" width="14.88671875" bestFit="1" customWidth="1"/>
  </cols>
  <sheetData>
    <row r="2" spans="1:106" x14ac:dyDescent="0.3">
      <c r="A2" s="139" t="s">
        <v>60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39"/>
      <c r="BV2" s="139"/>
      <c r="BW2" s="139"/>
      <c r="BX2" s="139"/>
      <c r="BY2" s="139"/>
      <c r="BZ2" s="139"/>
      <c r="CA2" s="139"/>
      <c r="CB2" s="139"/>
      <c r="CC2" s="139"/>
      <c r="CD2" s="139"/>
      <c r="CE2" s="139"/>
      <c r="CF2" s="139"/>
      <c r="CG2" s="139"/>
      <c r="CH2" s="139"/>
      <c r="CI2" s="139"/>
      <c r="CJ2" s="139"/>
      <c r="CK2" s="139"/>
      <c r="CL2" s="139"/>
      <c r="CM2" s="139"/>
      <c r="CN2" s="139"/>
      <c r="CO2" s="139"/>
      <c r="CP2" s="139"/>
      <c r="CQ2" s="139"/>
      <c r="CR2" s="139"/>
      <c r="CS2" s="139"/>
      <c r="CT2" s="139"/>
      <c r="CU2" s="139"/>
      <c r="CV2" s="139"/>
      <c r="CW2" s="139"/>
      <c r="CX2" s="139"/>
      <c r="CY2" s="139"/>
      <c r="CZ2" s="139"/>
      <c r="DA2" s="139"/>
      <c r="DB2" s="139"/>
    </row>
    <row r="3" spans="1:106" x14ac:dyDescent="0.3">
      <c r="A3" s="29" t="s">
        <v>59</v>
      </c>
      <c r="B3" s="30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</row>
    <row r="4" spans="1:106" x14ac:dyDescent="0.3">
      <c r="A4" s="30"/>
      <c r="B4" s="137">
        <v>2012</v>
      </c>
      <c r="C4" s="127"/>
      <c r="D4" s="127"/>
      <c r="E4" s="127"/>
      <c r="F4" s="127"/>
      <c r="G4" s="127"/>
      <c r="H4" s="136"/>
      <c r="I4" s="128">
        <v>2013</v>
      </c>
      <c r="J4" s="129"/>
      <c r="K4" s="129"/>
      <c r="L4" s="129"/>
      <c r="M4" s="129"/>
      <c r="N4" s="129"/>
      <c r="O4" s="130"/>
      <c r="P4" s="128">
        <v>2014</v>
      </c>
      <c r="Q4" s="129"/>
      <c r="R4" s="129"/>
      <c r="S4" s="129"/>
      <c r="T4" s="129"/>
      <c r="U4" s="129"/>
      <c r="V4" s="130"/>
      <c r="W4" s="128">
        <v>2015</v>
      </c>
      <c r="X4" s="129"/>
      <c r="Y4" s="129"/>
      <c r="Z4" s="129"/>
      <c r="AA4" s="129"/>
      <c r="AB4" s="129"/>
      <c r="AC4" s="130"/>
      <c r="AD4" s="128">
        <v>2016</v>
      </c>
      <c r="AE4" s="129"/>
      <c r="AF4" s="129"/>
      <c r="AG4" s="129"/>
      <c r="AH4" s="129"/>
      <c r="AI4" s="129"/>
      <c r="AJ4" s="130"/>
      <c r="AK4" s="128">
        <v>2017</v>
      </c>
      <c r="AL4" s="129"/>
      <c r="AM4" s="129"/>
      <c r="AN4" s="129"/>
      <c r="AO4" s="129"/>
      <c r="AP4" s="129"/>
      <c r="AQ4" s="130"/>
      <c r="AR4" s="126">
        <v>2018</v>
      </c>
      <c r="AS4" s="127"/>
      <c r="AT4" s="127"/>
      <c r="AU4" s="127"/>
      <c r="AV4" s="127"/>
      <c r="AW4" s="127"/>
      <c r="AX4" s="136"/>
      <c r="AY4" s="126">
        <v>2019</v>
      </c>
      <c r="AZ4" s="127"/>
      <c r="BA4" s="127"/>
      <c r="BB4" s="127"/>
      <c r="BC4" s="127"/>
      <c r="BD4" s="127"/>
      <c r="BE4" s="136"/>
      <c r="BF4" s="126">
        <v>2020</v>
      </c>
      <c r="BG4" s="127"/>
      <c r="BH4" s="127"/>
      <c r="BI4" s="127"/>
      <c r="BJ4" s="127"/>
      <c r="BK4" s="127"/>
      <c r="BL4" s="127"/>
      <c r="BM4" s="126" t="s">
        <v>2</v>
      </c>
      <c r="BN4" s="127"/>
      <c r="BO4" s="127"/>
      <c r="BP4" s="127"/>
      <c r="BQ4" s="127"/>
      <c r="BR4" s="127"/>
      <c r="BS4" s="127"/>
      <c r="BT4" s="126">
        <v>2022</v>
      </c>
      <c r="BU4" s="127"/>
      <c r="BV4" s="127"/>
      <c r="BW4" s="127"/>
      <c r="BX4" s="127"/>
      <c r="BY4" s="127"/>
      <c r="BZ4" s="127"/>
      <c r="CA4" s="126">
        <v>2023</v>
      </c>
      <c r="CB4" s="127"/>
      <c r="CC4" s="127"/>
      <c r="CD4" s="127"/>
      <c r="CE4" s="127"/>
      <c r="CF4" s="127"/>
      <c r="CG4" s="127"/>
      <c r="CH4" s="126">
        <v>2024</v>
      </c>
      <c r="CI4" s="127"/>
      <c r="CJ4" s="127"/>
      <c r="CK4" s="127"/>
      <c r="CL4" s="127"/>
      <c r="CM4" s="127"/>
      <c r="CN4" s="127"/>
      <c r="CO4" s="126" t="s">
        <v>70</v>
      </c>
      <c r="CP4" s="127"/>
      <c r="CQ4" s="127"/>
      <c r="CR4" s="127"/>
      <c r="CS4" s="127"/>
      <c r="CT4" s="127"/>
      <c r="CU4" s="127"/>
      <c r="CV4" s="126" t="s">
        <v>69</v>
      </c>
      <c r="CW4" s="127"/>
      <c r="CX4" s="127"/>
      <c r="CY4" s="127"/>
      <c r="CZ4" s="127"/>
      <c r="DA4" s="127"/>
      <c r="DB4" s="127"/>
    </row>
    <row r="5" spans="1:106" ht="20.25" customHeight="1" x14ac:dyDescent="0.3">
      <c r="A5" s="132"/>
      <c r="B5" s="1" t="s">
        <v>3</v>
      </c>
      <c r="C5" s="2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4" t="s">
        <v>9</v>
      </c>
      <c r="I5" s="1" t="s">
        <v>3</v>
      </c>
      <c r="J5" s="2" t="s">
        <v>4</v>
      </c>
      <c r="K5" s="3" t="s">
        <v>5</v>
      </c>
      <c r="L5" s="3" t="s">
        <v>6</v>
      </c>
      <c r="M5" s="3" t="s">
        <v>7</v>
      </c>
      <c r="N5" s="3" t="s">
        <v>8</v>
      </c>
      <c r="O5" s="4" t="s">
        <v>9</v>
      </c>
      <c r="P5" s="1" t="s">
        <v>3</v>
      </c>
      <c r="Q5" s="2" t="s">
        <v>4</v>
      </c>
      <c r="R5" s="3" t="s">
        <v>5</v>
      </c>
      <c r="S5" s="3" t="s">
        <v>6</v>
      </c>
      <c r="T5" s="3" t="s">
        <v>7</v>
      </c>
      <c r="U5" s="3" t="s">
        <v>8</v>
      </c>
      <c r="V5" s="4" t="s">
        <v>9</v>
      </c>
      <c r="W5" s="1" t="s">
        <v>3</v>
      </c>
      <c r="X5" s="2" t="s">
        <v>4</v>
      </c>
      <c r="Y5" s="3" t="s">
        <v>5</v>
      </c>
      <c r="Z5" s="3" t="s">
        <v>6</v>
      </c>
      <c r="AA5" s="3" t="s">
        <v>7</v>
      </c>
      <c r="AB5" s="4" t="s">
        <v>8</v>
      </c>
      <c r="AC5" s="4" t="s">
        <v>9</v>
      </c>
      <c r="AD5" s="1" t="s">
        <v>3</v>
      </c>
      <c r="AE5" s="2" t="s">
        <v>4</v>
      </c>
      <c r="AF5" s="3" t="s">
        <v>5</v>
      </c>
      <c r="AG5" s="3" t="s">
        <v>6</v>
      </c>
      <c r="AH5" s="3" t="s">
        <v>7</v>
      </c>
      <c r="AI5" s="4" t="s">
        <v>8</v>
      </c>
      <c r="AJ5" s="4" t="s">
        <v>9</v>
      </c>
      <c r="AK5" s="1" t="s">
        <v>3</v>
      </c>
      <c r="AL5" s="2" t="s">
        <v>4</v>
      </c>
      <c r="AM5" s="3" t="s">
        <v>5</v>
      </c>
      <c r="AN5" s="3" t="s">
        <v>6</v>
      </c>
      <c r="AO5" s="3" t="s">
        <v>7</v>
      </c>
      <c r="AP5" s="3" t="s">
        <v>8</v>
      </c>
      <c r="AQ5" s="4" t="s">
        <v>9</v>
      </c>
      <c r="AR5" s="1" t="s">
        <v>3</v>
      </c>
      <c r="AS5" s="2" t="s">
        <v>4</v>
      </c>
      <c r="AT5" s="3" t="s">
        <v>5</v>
      </c>
      <c r="AU5" s="3" t="s">
        <v>6</v>
      </c>
      <c r="AV5" s="3" t="s">
        <v>7</v>
      </c>
      <c r="AW5" s="3" t="s">
        <v>8</v>
      </c>
      <c r="AX5" s="4" t="s">
        <v>9</v>
      </c>
      <c r="AY5" s="1" t="s">
        <v>3</v>
      </c>
      <c r="AZ5" s="2" t="s">
        <v>4</v>
      </c>
      <c r="BA5" s="3" t="s">
        <v>5</v>
      </c>
      <c r="BB5" s="3" t="s">
        <v>6</v>
      </c>
      <c r="BC5" s="3" t="s">
        <v>7</v>
      </c>
      <c r="BD5" s="3" t="s">
        <v>8</v>
      </c>
      <c r="BE5" s="4" t="s">
        <v>9</v>
      </c>
      <c r="BF5" s="1" t="s">
        <v>10</v>
      </c>
      <c r="BG5" s="2" t="s">
        <v>4</v>
      </c>
      <c r="BH5" s="3" t="s">
        <v>5</v>
      </c>
      <c r="BI5" s="3" t="s">
        <v>6</v>
      </c>
      <c r="BJ5" s="3" t="s">
        <v>7</v>
      </c>
      <c r="BK5" s="3" t="s">
        <v>8</v>
      </c>
      <c r="BL5" s="4" t="s">
        <v>9</v>
      </c>
      <c r="BM5" s="1" t="s">
        <v>10</v>
      </c>
      <c r="BN5" s="2" t="s">
        <v>4</v>
      </c>
      <c r="BO5" s="3" t="s">
        <v>5</v>
      </c>
      <c r="BP5" s="3" t="s">
        <v>6</v>
      </c>
      <c r="BQ5" s="3" t="s">
        <v>7</v>
      </c>
      <c r="BR5" s="3" t="s">
        <v>8</v>
      </c>
      <c r="BS5" s="4" t="s">
        <v>9</v>
      </c>
      <c r="BT5" s="1" t="s">
        <v>10</v>
      </c>
      <c r="BU5" s="2" t="s">
        <v>4</v>
      </c>
      <c r="BV5" s="3" t="s">
        <v>5</v>
      </c>
      <c r="BW5" s="3" t="s">
        <v>6</v>
      </c>
      <c r="BX5" s="3" t="s">
        <v>7</v>
      </c>
      <c r="BY5" s="3" t="s">
        <v>8</v>
      </c>
      <c r="BZ5" s="4" t="s">
        <v>9</v>
      </c>
      <c r="CA5" s="1" t="s">
        <v>10</v>
      </c>
      <c r="CB5" s="2" t="s">
        <v>4</v>
      </c>
      <c r="CC5" s="3" t="s">
        <v>5</v>
      </c>
      <c r="CD5" s="3" t="s">
        <v>6</v>
      </c>
      <c r="CE5" s="3" t="s">
        <v>7</v>
      </c>
      <c r="CF5" s="3" t="s">
        <v>8</v>
      </c>
      <c r="CG5" s="4" t="s">
        <v>9</v>
      </c>
      <c r="CH5" s="1" t="s">
        <v>10</v>
      </c>
      <c r="CI5" s="2" t="s">
        <v>4</v>
      </c>
      <c r="CJ5" s="3" t="s">
        <v>5</v>
      </c>
      <c r="CK5" s="3" t="s">
        <v>6</v>
      </c>
      <c r="CL5" s="3" t="s">
        <v>7</v>
      </c>
      <c r="CM5" s="3" t="s">
        <v>8</v>
      </c>
      <c r="CN5" s="4" t="s">
        <v>9</v>
      </c>
      <c r="CO5" s="1" t="s">
        <v>10</v>
      </c>
      <c r="CP5" s="2" t="s">
        <v>4</v>
      </c>
      <c r="CQ5" s="3" t="s">
        <v>5</v>
      </c>
      <c r="CR5" s="3" t="s">
        <v>6</v>
      </c>
      <c r="CS5" s="3" t="s">
        <v>7</v>
      </c>
      <c r="CT5" s="3" t="s">
        <v>8</v>
      </c>
      <c r="CU5" s="4" t="s">
        <v>9</v>
      </c>
      <c r="CV5" s="1" t="s">
        <v>10</v>
      </c>
      <c r="CW5" s="2" t="s">
        <v>4</v>
      </c>
      <c r="CX5" s="3" t="s">
        <v>5</v>
      </c>
      <c r="CY5" s="3" t="s">
        <v>6</v>
      </c>
      <c r="CZ5" s="3" t="s">
        <v>7</v>
      </c>
      <c r="DA5" s="3" t="s">
        <v>8</v>
      </c>
      <c r="DB5" s="4" t="s">
        <v>9</v>
      </c>
    </row>
    <row r="6" spans="1:106" x14ac:dyDescent="0.3">
      <c r="A6" s="133"/>
      <c r="B6" s="5">
        <v>1</v>
      </c>
      <c r="C6" s="6">
        <v>2</v>
      </c>
      <c r="D6" s="7" t="s">
        <v>11</v>
      </c>
      <c r="E6" s="7" t="s">
        <v>12</v>
      </c>
      <c r="F6" s="7" t="s">
        <v>13</v>
      </c>
      <c r="G6" s="7" t="s">
        <v>14</v>
      </c>
      <c r="H6" s="8" t="s">
        <v>15</v>
      </c>
      <c r="I6" s="5">
        <v>1</v>
      </c>
      <c r="J6" s="6">
        <v>2</v>
      </c>
      <c r="K6" s="7" t="s">
        <v>11</v>
      </c>
      <c r="L6" s="7" t="s">
        <v>12</v>
      </c>
      <c r="M6" s="7" t="s">
        <v>13</v>
      </c>
      <c r="N6" s="7" t="s">
        <v>14</v>
      </c>
      <c r="O6" s="8" t="s">
        <v>15</v>
      </c>
      <c r="P6" s="5">
        <v>1</v>
      </c>
      <c r="Q6" s="6">
        <v>2</v>
      </c>
      <c r="R6" s="7" t="s">
        <v>11</v>
      </c>
      <c r="S6" s="7" t="s">
        <v>12</v>
      </c>
      <c r="T6" s="7" t="s">
        <v>13</v>
      </c>
      <c r="U6" s="7" t="s">
        <v>14</v>
      </c>
      <c r="V6" s="8" t="s">
        <v>15</v>
      </c>
      <c r="W6" s="5">
        <v>1</v>
      </c>
      <c r="X6" s="6">
        <v>2</v>
      </c>
      <c r="Y6" s="7" t="s">
        <v>11</v>
      </c>
      <c r="Z6" s="7" t="s">
        <v>12</v>
      </c>
      <c r="AA6" s="7" t="s">
        <v>13</v>
      </c>
      <c r="AB6" s="7" t="s">
        <v>14</v>
      </c>
      <c r="AC6" s="8" t="s">
        <v>15</v>
      </c>
      <c r="AD6" s="5">
        <v>1</v>
      </c>
      <c r="AE6" s="6">
        <v>2</v>
      </c>
      <c r="AF6" s="7" t="s">
        <v>11</v>
      </c>
      <c r="AG6" s="7" t="s">
        <v>12</v>
      </c>
      <c r="AH6" s="7" t="s">
        <v>13</v>
      </c>
      <c r="AI6" s="8" t="s">
        <v>14</v>
      </c>
      <c r="AJ6" s="8" t="s">
        <v>15</v>
      </c>
      <c r="AK6" s="5">
        <v>1</v>
      </c>
      <c r="AL6" s="6">
        <v>2</v>
      </c>
      <c r="AM6" s="7" t="s">
        <v>11</v>
      </c>
      <c r="AN6" s="7" t="s">
        <v>12</v>
      </c>
      <c r="AO6" s="7" t="s">
        <v>13</v>
      </c>
      <c r="AP6" s="7" t="s">
        <v>14</v>
      </c>
      <c r="AQ6" s="8" t="s">
        <v>15</v>
      </c>
      <c r="AR6" s="5">
        <v>1</v>
      </c>
      <c r="AS6" s="6">
        <v>2</v>
      </c>
      <c r="AT6" s="7" t="s">
        <v>11</v>
      </c>
      <c r="AU6" s="7" t="s">
        <v>12</v>
      </c>
      <c r="AV6" s="7" t="s">
        <v>13</v>
      </c>
      <c r="AW6" s="7" t="s">
        <v>14</v>
      </c>
      <c r="AX6" s="8" t="s">
        <v>15</v>
      </c>
      <c r="AY6" s="5">
        <v>1</v>
      </c>
      <c r="AZ6" s="6">
        <v>2</v>
      </c>
      <c r="BA6" s="7" t="s">
        <v>11</v>
      </c>
      <c r="BB6" s="7" t="s">
        <v>12</v>
      </c>
      <c r="BC6" s="7" t="s">
        <v>13</v>
      </c>
      <c r="BD6" s="7" t="s">
        <v>14</v>
      </c>
      <c r="BE6" s="8" t="s">
        <v>15</v>
      </c>
      <c r="BF6" s="5">
        <v>1</v>
      </c>
      <c r="BG6" s="6">
        <v>2</v>
      </c>
      <c r="BH6" s="7" t="s">
        <v>11</v>
      </c>
      <c r="BI6" s="7" t="s">
        <v>12</v>
      </c>
      <c r="BJ6" s="7" t="s">
        <v>13</v>
      </c>
      <c r="BK6" s="7" t="s">
        <v>14</v>
      </c>
      <c r="BL6" s="8" t="s">
        <v>15</v>
      </c>
      <c r="BM6" s="5">
        <v>1</v>
      </c>
      <c r="BN6" s="6">
        <v>2</v>
      </c>
      <c r="BO6" s="7" t="s">
        <v>11</v>
      </c>
      <c r="BP6" s="7" t="s">
        <v>12</v>
      </c>
      <c r="BQ6" s="7" t="s">
        <v>13</v>
      </c>
      <c r="BR6" s="7" t="s">
        <v>14</v>
      </c>
      <c r="BS6" s="8" t="s">
        <v>15</v>
      </c>
      <c r="BT6" s="5">
        <v>1</v>
      </c>
      <c r="BU6" s="6">
        <v>2</v>
      </c>
      <c r="BV6" s="7" t="s">
        <v>11</v>
      </c>
      <c r="BW6" s="7" t="s">
        <v>12</v>
      </c>
      <c r="BX6" s="7" t="s">
        <v>13</v>
      </c>
      <c r="BY6" s="7" t="s">
        <v>14</v>
      </c>
      <c r="BZ6" s="8" t="s">
        <v>15</v>
      </c>
      <c r="CA6" s="5">
        <v>1</v>
      </c>
      <c r="CB6" s="6">
        <v>2</v>
      </c>
      <c r="CC6" s="7" t="s">
        <v>11</v>
      </c>
      <c r="CD6" s="7" t="s">
        <v>12</v>
      </c>
      <c r="CE6" s="7" t="s">
        <v>13</v>
      </c>
      <c r="CF6" s="7" t="s">
        <v>14</v>
      </c>
      <c r="CG6" s="8" t="s">
        <v>15</v>
      </c>
      <c r="CH6" s="5">
        <v>1</v>
      </c>
      <c r="CI6" s="6">
        <v>2</v>
      </c>
      <c r="CJ6" s="7" t="s">
        <v>11</v>
      </c>
      <c r="CK6" s="7" t="s">
        <v>12</v>
      </c>
      <c r="CL6" s="7" t="s">
        <v>13</v>
      </c>
      <c r="CM6" s="7" t="s">
        <v>14</v>
      </c>
      <c r="CN6" s="8" t="s">
        <v>15</v>
      </c>
      <c r="CO6" s="5">
        <v>1</v>
      </c>
      <c r="CP6" s="6">
        <v>2</v>
      </c>
      <c r="CQ6" s="7" t="s">
        <v>11</v>
      </c>
      <c r="CR6" s="7" t="s">
        <v>12</v>
      </c>
      <c r="CS6" s="7" t="s">
        <v>13</v>
      </c>
      <c r="CT6" s="7" t="s">
        <v>14</v>
      </c>
      <c r="CU6" s="8" t="s">
        <v>15</v>
      </c>
      <c r="CV6" s="5">
        <v>1</v>
      </c>
      <c r="CW6" s="6">
        <v>2</v>
      </c>
      <c r="CX6" s="7" t="s">
        <v>11</v>
      </c>
      <c r="CY6" s="7" t="s">
        <v>12</v>
      </c>
      <c r="CZ6" s="7" t="s">
        <v>13</v>
      </c>
      <c r="DA6" s="7" t="s">
        <v>14</v>
      </c>
      <c r="DB6" s="8" t="s">
        <v>15</v>
      </c>
    </row>
    <row r="7" spans="1:106" x14ac:dyDescent="0.3">
      <c r="A7" s="31" t="s">
        <v>16</v>
      </c>
      <c r="B7" s="32">
        <f>+B29</f>
        <v>1351705.490764</v>
      </c>
      <c r="C7" s="32">
        <f t="shared" ref="C7:E7" si="0">+C29</f>
        <v>1342865.29337568</v>
      </c>
      <c r="D7" s="32">
        <f t="shared" si="0"/>
        <v>1342075.1474827901</v>
      </c>
      <c r="E7" s="32">
        <f t="shared" si="0"/>
        <v>1340782.9199042101</v>
      </c>
      <c r="F7" s="33">
        <f>+C7/B7</f>
        <v>0.99345996783417412</v>
      </c>
      <c r="G7" s="33">
        <f>+D7/B7</f>
        <v>0.99287541306370908</v>
      </c>
      <c r="H7" s="34">
        <f>+E7/B7</f>
        <v>0.99191941518738946</v>
      </c>
      <c r="I7" s="32">
        <f>+I29</f>
        <v>1455600.81</v>
      </c>
      <c r="J7" s="32">
        <f t="shared" ref="J7:L7" si="1">+J29</f>
        <v>1451305.68</v>
      </c>
      <c r="K7" s="32">
        <f t="shared" si="1"/>
        <v>1451254.18</v>
      </c>
      <c r="L7" s="32">
        <f t="shared" si="1"/>
        <v>1450772.60184209</v>
      </c>
      <c r="M7" s="33">
        <f>+J7/I7</f>
        <v>0.9970492390698793</v>
      </c>
      <c r="N7" s="33">
        <f>+K7/I7</f>
        <v>0.99701385849050184</v>
      </c>
      <c r="O7" s="34">
        <f>+L7/I7</f>
        <v>0.99668301355375721</v>
      </c>
      <c r="P7" s="32">
        <f>+P29</f>
        <v>1510529.05</v>
      </c>
      <c r="Q7" s="32">
        <f t="shared" ref="Q7:S7" si="2">+Q29</f>
        <v>1507682.4000000001</v>
      </c>
      <c r="R7" s="32">
        <f t="shared" si="2"/>
        <v>1506783.37</v>
      </c>
      <c r="S7" s="32">
        <f t="shared" si="2"/>
        <v>1505990.1400000001</v>
      </c>
      <c r="T7" s="33">
        <f>+Q7/P7</f>
        <v>0.99811546159936482</v>
      </c>
      <c r="U7" s="33">
        <f>+R7/P7</f>
        <v>0.99752028602164255</v>
      </c>
      <c r="V7" s="34">
        <f>+S7/P7</f>
        <v>0.99699515212898426</v>
      </c>
      <c r="W7" s="32">
        <f>+W29</f>
        <v>1591939.16</v>
      </c>
      <c r="X7" s="32">
        <f t="shared" ref="X7:Z7" si="3">+X29</f>
        <v>1452173.32</v>
      </c>
      <c r="Y7" s="32">
        <f t="shared" si="3"/>
        <v>1448188.14</v>
      </c>
      <c r="Z7" s="32">
        <f t="shared" si="3"/>
        <v>1577360.2222859999</v>
      </c>
      <c r="AA7" s="33">
        <f>+X7/W7</f>
        <v>0.91220403171689057</v>
      </c>
      <c r="AB7" s="33">
        <f>+Y7/W7</f>
        <v>0.90970068227984291</v>
      </c>
      <c r="AC7" s="34">
        <f>+Z7/W7</f>
        <v>0.99084202582591163</v>
      </c>
      <c r="AD7" s="32">
        <f>+AD29</f>
        <v>1737408.1500000001</v>
      </c>
      <c r="AE7" s="32">
        <f t="shared" ref="AE7:AG7" si="4">+AE29</f>
        <v>1736754.31</v>
      </c>
      <c r="AF7" s="32">
        <f t="shared" si="4"/>
        <v>1736043.6300000001</v>
      </c>
      <c r="AG7" s="32">
        <f t="shared" si="4"/>
        <v>1724900.0899999999</v>
      </c>
      <c r="AH7" s="33">
        <f>+AE7/AD7</f>
        <v>0.9996236693145476</v>
      </c>
      <c r="AI7" s="34">
        <f>+AF7/AD7</f>
        <v>0.9992146232305863</v>
      </c>
      <c r="AJ7" s="35">
        <f>+AG7/AD7</f>
        <v>0.99280073596984086</v>
      </c>
      <c r="AK7" s="32">
        <f>+AK29</f>
        <v>1932614.46</v>
      </c>
      <c r="AL7" s="32">
        <f t="shared" ref="AL7:AN7" si="5">+AL29</f>
        <v>1932156.5799999998</v>
      </c>
      <c r="AM7" s="32">
        <f t="shared" si="5"/>
        <v>1931845.71</v>
      </c>
      <c r="AN7" s="32">
        <f t="shared" si="5"/>
        <v>1923534.3199999998</v>
      </c>
      <c r="AO7" s="33">
        <f>+AL7/AK7</f>
        <v>0.99976307742207404</v>
      </c>
      <c r="AP7" s="33">
        <f>+AM7/AK7</f>
        <v>0.99960222278374133</v>
      </c>
      <c r="AQ7" s="34">
        <f>+AN7/AK7</f>
        <v>0.99530162886186824</v>
      </c>
      <c r="AR7" s="32">
        <f>+AR29</f>
        <v>1950277.3959999999</v>
      </c>
      <c r="AS7" s="32">
        <f t="shared" ref="AS7:AU7" si="6">+AS29</f>
        <v>1948293.3146536602</v>
      </c>
      <c r="AT7" s="32">
        <f t="shared" si="6"/>
        <v>1945248.0173802099</v>
      </c>
      <c r="AU7" s="32">
        <f t="shared" si="6"/>
        <v>1941714.1473827902</v>
      </c>
      <c r="AV7" s="33">
        <f>+AS7/AR7</f>
        <v>0.99898266710653105</v>
      </c>
      <c r="AW7" s="33">
        <f>+AT7/AR7</f>
        <v>0.99742119832281029</v>
      </c>
      <c r="AX7" s="34">
        <f>+AU7/AR7</f>
        <v>0.99560921506100986</v>
      </c>
      <c r="AY7" s="32">
        <f>+AY29</f>
        <v>2179363.9669280001</v>
      </c>
      <c r="AZ7" s="32">
        <f t="shared" ref="AZ7:BB7" si="7">+AZ29</f>
        <v>2176814.3816044303</v>
      </c>
      <c r="BA7" s="32">
        <f t="shared" si="7"/>
        <v>2170419.5791976601</v>
      </c>
      <c r="BB7" s="32">
        <f t="shared" si="7"/>
        <v>2170419.5791976601</v>
      </c>
      <c r="BC7" s="33">
        <f>+AZ7/AY7</f>
        <v>0.99883012412691963</v>
      </c>
      <c r="BD7" s="33">
        <f>+BA7/AY7</f>
        <v>0.99589587243522804</v>
      </c>
      <c r="BE7" s="34">
        <f>+BB7/AY7</f>
        <v>0.99589587243522804</v>
      </c>
      <c r="BF7" s="32">
        <f>+BF29</f>
        <v>2355654.6173479999</v>
      </c>
      <c r="BG7" s="32">
        <f t="shared" ref="BG7:BI7" si="8">+BG29</f>
        <v>2325458.4498718097</v>
      </c>
      <c r="BH7" s="32">
        <f t="shared" si="8"/>
        <v>2323847.4732699697</v>
      </c>
      <c r="BI7" s="32">
        <f t="shared" si="8"/>
        <v>2318612.5028649699</v>
      </c>
      <c r="BJ7" s="33">
        <f>+BG7/BF7</f>
        <v>0.98718141137762161</v>
      </c>
      <c r="BK7" s="33">
        <f>+BH7/BF7</f>
        <v>0.98649753497656678</v>
      </c>
      <c r="BL7" s="34">
        <f>+BI7/BF7</f>
        <v>0.98427523533788153</v>
      </c>
      <c r="BM7" s="32">
        <f>+BM29</f>
        <v>2726106.4927310003</v>
      </c>
      <c r="BN7" s="32">
        <f t="shared" ref="BN7:BP7" si="9">+BN29</f>
        <v>2712085.2045955909</v>
      </c>
      <c r="BO7" s="32">
        <f t="shared" si="9"/>
        <v>2706464.0289362404</v>
      </c>
      <c r="BP7" s="32">
        <f t="shared" si="9"/>
        <v>2702450.0333566102</v>
      </c>
      <c r="BQ7" s="33">
        <f>+BN7/BM7</f>
        <v>0.99485666162609709</v>
      </c>
      <c r="BR7" s="33">
        <f>+BO7/BM7</f>
        <v>0.99279468214204569</v>
      </c>
      <c r="BS7" s="34">
        <f>+BP7/BM7</f>
        <v>0.99132225412416253</v>
      </c>
      <c r="BT7" s="32">
        <f>+BT29</f>
        <v>2641564.6187999998</v>
      </c>
      <c r="BU7" s="32">
        <f t="shared" ref="BU7:BW7" si="10">+BU29</f>
        <v>2637530.5157445497</v>
      </c>
      <c r="BV7" s="32">
        <f t="shared" si="10"/>
        <v>2633879.44051013</v>
      </c>
      <c r="BW7" s="32">
        <f t="shared" si="10"/>
        <v>2628824.6324867699</v>
      </c>
      <c r="BX7" s="33">
        <f>+BU7/BT7</f>
        <v>0.99847283574789747</v>
      </c>
      <c r="BY7" s="33">
        <f>+BV7/BT7</f>
        <v>0.99709067185592415</v>
      </c>
      <c r="BZ7" s="34">
        <f>+BW7/BT7</f>
        <v>0.99517710593844289</v>
      </c>
      <c r="CA7" s="32">
        <f>+CA29</f>
        <v>2917627.7093890002</v>
      </c>
      <c r="CB7" s="32">
        <f t="shared" ref="CB7:CD7" si="11">+CB29</f>
        <v>2905493.36107786</v>
      </c>
      <c r="CC7" s="32">
        <f t="shared" si="11"/>
        <v>2903620.5679415502</v>
      </c>
      <c r="CD7" s="32">
        <f t="shared" si="11"/>
        <v>2902055.68796355</v>
      </c>
      <c r="CE7" s="33">
        <f>+CB7/CA7</f>
        <v>0.99584102239223615</v>
      </c>
      <c r="CF7" s="33">
        <f>+CC7/CA7</f>
        <v>0.99519913339101673</v>
      </c>
      <c r="CG7" s="34">
        <f>+CD7/CA7</f>
        <v>0.99466277984153395</v>
      </c>
      <c r="CH7" s="32">
        <f>+CH29</f>
        <v>3747629.5465619997</v>
      </c>
      <c r="CI7" s="32">
        <f t="shared" ref="CI7:CK7" si="12">+CI29</f>
        <v>3734872.5339398398</v>
      </c>
      <c r="CJ7" s="32">
        <f t="shared" si="12"/>
        <v>3731824.6654882999</v>
      </c>
      <c r="CK7" s="32">
        <f t="shared" si="12"/>
        <v>3731824.2064372995</v>
      </c>
      <c r="CL7" s="33">
        <f>+CI7/CH7</f>
        <v>0.99659597821405188</v>
      </c>
      <c r="CM7" s="33">
        <f>+CJ7/CH7</f>
        <v>0.99578269920296714</v>
      </c>
      <c r="CN7" s="34">
        <f>+CK7/CH7</f>
        <v>0.99578257671193793</v>
      </c>
      <c r="CO7" s="32">
        <v>4317235.0012069996</v>
      </c>
      <c r="CP7" s="32">
        <v>4316414.29319748</v>
      </c>
      <c r="CQ7" s="32">
        <v>4308294.1527585899</v>
      </c>
      <c r="CR7" s="32">
        <v>4308183.7479345901</v>
      </c>
      <c r="CS7" s="33">
        <f>+CP7/CO7</f>
        <v>0.99980989962110234</v>
      </c>
      <c r="CT7" s="33">
        <f>+CQ7/CO7</f>
        <v>0.99792903364169194</v>
      </c>
      <c r="CU7" s="34">
        <f>+CR7/CO7</f>
        <v>0.99790346060154733</v>
      </c>
      <c r="CV7" s="32">
        <v>4660509.9057480004</v>
      </c>
      <c r="CW7" s="32">
        <v>2184161.48263857</v>
      </c>
      <c r="CX7" s="32">
        <v>2177445.4259355501</v>
      </c>
      <c r="CY7" s="32">
        <v>2177444.7541245501</v>
      </c>
      <c r="CZ7" s="121">
        <f>+CW7/CV7</f>
        <v>0.46865289996374709</v>
      </c>
      <c r="DA7" s="33">
        <f>+CX7/CV7</f>
        <v>0.46721184376199187</v>
      </c>
      <c r="DB7" s="34">
        <f>+CY7/CV7</f>
        <v>0.46721169961231435</v>
      </c>
    </row>
    <row r="8" spans="1:106" x14ac:dyDescent="0.3">
      <c r="A8" s="31" t="s">
        <v>17</v>
      </c>
      <c r="B8" s="32">
        <f>+B33</f>
        <v>740303.98</v>
      </c>
      <c r="C8" s="36">
        <v>738596.21</v>
      </c>
      <c r="D8" s="37">
        <f>+D33</f>
        <v>711941.73545406002</v>
      </c>
      <c r="E8" s="37">
        <f>+E33</f>
        <v>253323.86324266001</v>
      </c>
      <c r="F8" s="33">
        <f t="shared" ref="F8:F16" si="13">+C8/B8</f>
        <v>0.99769315031914318</v>
      </c>
      <c r="G8" s="33">
        <f t="shared" ref="G8:G16" si="14">+D8/B8</f>
        <v>0.96168838029759074</v>
      </c>
      <c r="H8" s="34">
        <f t="shared" ref="H8:H16" si="15">+E8/B8</f>
        <v>0.34218897923885266</v>
      </c>
      <c r="I8" s="32">
        <v>824113.33</v>
      </c>
      <c r="J8" s="36">
        <v>823460.27</v>
      </c>
      <c r="K8" s="37">
        <f>+K33</f>
        <v>789521.41999999993</v>
      </c>
      <c r="L8" s="37">
        <f>+L33</f>
        <v>309793.09999999998</v>
      </c>
      <c r="M8" s="33">
        <f t="shared" ref="M8:M12" si="16">+J8/I8</f>
        <v>0.99920756044560044</v>
      </c>
      <c r="N8" s="33">
        <f t="shared" ref="N8:N12" si="17">+K8/I8</f>
        <v>0.9580252997485188</v>
      </c>
      <c r="O8" s="34">
        <f t="shared" ref="O8:O12" si="18">+L8/I8</f>
        <v>0.37591079857912257</v>
      </c>
      <c r="P8" s="32">
        <v>400633.77999999997</v>
      </c>
      <c r="Q8" s="36">
        <v>391399.07</v>
      </c>
      <c r="R8" s="37">
        <f>+R33</f>
        <v>380917.47</v>
      </c>
      <c r="S8" s="37">
        <f>+S33</f>
        <v>129718.11</v>
      </c>
      <c r="T8" s="33">
        <f t="shared" ref="T8:T12" si="19">+Q8/P8</f>
        <v>0.97694974697340808</v>
      </c>
      <c r="U8" s="33">
        <f t="shared" ref="U8:U12" si="20">+R8/P8</f>
        <v>0.95078720022061047</v>
      </c>
      <c r="V8" s="34">
        <f t="shared" ref="V8:V12" si="21">+S8/P8</f>
        <v>0.32378225820099349</v>
      </c>
      <c r="W8" s="32">
        <v>227969.81</v>
      </c>
      <c r="X8" s="36">
        <v>226924.52</v>
      </c>
      <c r="Y8" s="37">
        <f>+Y33</f>
        <v>224197.36000000002</v>
      </c>
      <c r="Z8" s="37">
        <f>+Z33</f>
        <v>88355.05</v>
      </c>
      <c r="AA8" s="33">
        <f t="shared" ref="AA8:AA12" si="22">+X8/W8</f>
        <v>0.99541478759841051</v>
      </c>
      <c r="AB8" s="33">
        <f t="shared" ref="AB8:AB12" si="23">+Y8/W8</f>
        <v>0.9834519755050023</v>
      </c>
      <c r="AC8" s="34">
        <f t="shared" ref="AC8:AC12" si="24">+Z8/W8</f>
        <v>0.38757346860972514</v>
      </c>
      <c r="AD8" s="32">
        <v>398723.4</v>
      </c>
      <c r="AE8" s="36">
        <v>398118.79</v>
      </c>
      <c r="AF8" s="37">
        <f>+AF33</f>
        <v>395410.41000000003</v>
      </c>
      <c r="AG8" s="37">
        <f>+AG33</f>
        <v>120931.56</v>
      </c>
      <c r="AH8" s="33">
        <f t="shared" ref="AH8:AH12" si="25">+AE8/AD8</f>
        <v>0.99848363552277086</v>
      </c>
      <c r="AI8" s="34">
        <f t="shared" ref="AI8:AI12" si="26">+AF8/AD8</f>
        <v>0.99169100684835654</v>
      </c>
      <c r="AJ8" s="35">
        <f t="shared" ref="AJ8:AJ12" si="27">+AG8/AD8</f>
        <v>0.30329687196688226</v>
      </c>
      <c r="AK8" s="32">
        <v>425807.2</v>
      </c>
      <c r="AL8" s="36">
        <v>425054.02999999997</v>
      </c>
      <c r="AM8" s="37">
        <f>+AM33</f>
        <v>423303.04</v>
      </c>
      <c r="AN8" s="37">
        <f>+AN33</f>
        <v>34194.769999999997</v>
      </c>
      <c r="AO8" s="33">
        <f t="shared" ref="AO8:AO12" si="28">+AL8/AK8</f>
        <v>0.99823119477547573</v>
      </c>
      <c r="AP8" s="33">
        <f t="shared" ref="AP8:AP12" si="29">+AM8/AK8</f>
        <v>0.99411902851807099</v>
      </c>
      <c r="AQ8" s="34">
        <f t="shared" ref="AQ8:AQ12" si="30">+AN8/AK8</f>
        <v>8.03057580989706E-2</v>
      </c>
      <c r="AR8" s="32">
        <v>445435.88999999996</v>
      </c>
      <c r="AS8" s="36">
        <v>396910.18</v>
      </c>
      <c r="AT8" s="37">
        <f>+AT33</f>
        <v>34860.641846779996</v>
      </c>
      <c r="AU8" s="37">
        <f>+AU33</f>
        <v>34853.641846779996</v>
      </c>
      <c r="AV8" s="33">
        <f t="shared" ref="AV8:AV12" si="31">+AS8/AR8</f>
        <v>0.89106017029745854</v>
      </c>
      <c r="AW8" s="33">
        <f t="shared" ref="AW8:AW12" si="32">+AT8/AR8</f>
        <v>7.8261861312477532E-2</v>
      </c>
      <c r="AX8" s="34">
        <f t="shared" ref="AX8:AX12" si="33">+AU8/AR8</f>
        <v>7.8246146368627811E-2</v>
      </c>
      <c r="AY8" s="32">
        <v>289213.08</v>
      </c>
      <c r="AZ8" s="36">
        <v>284916.45</v>
      </c>
      <c r="BA8" s="37">
        <f>+BA33</f>
        <v>43946.31</v>
      </c>
      <c r="BB8" s="37">
        <f>+BB33</f>
        <v>43946.31</v>
      </c>
      <c r="BC8" s="33">
        <f t="shared" ref="BC8:BC12" si="34">+AZ8/AY8</f>
        <v>0.98514372171549081</v>
      </c>
      <c r="BD8" s="33">
        <f t="shared" ref="BD8:BD12" si="35">+BA8/AY8</f>
        <v>0.15195132253354515</v>
      </c>
      <c r="BE8" s="34">
        <f t="shared" ref="BE8:BE12" si="36">+BB8/AY8</f>
        <v>0.15195132253354515</v>
      </c>
      <c r="BF8" s="32">
        <v>429941.63847000001</v>
      </c>
      <c r="BG8" s="36">
        <v>415620.60174901009</v>
      </c>
      <c r="BH8" s="37">
        <v>85137.094441439986</v>
      </c>
      <c r="BI8" s="37">
        <v>85137.094441439986</v>
      </c>
      <c r="BJ8" s="33">
        <f t="shared" ref="BJ8:BJ12" si="37">+BG8/BF8</f>
        <v>0.96669074255763388</v>
      </c>
      <c r="BK8" s="33">
        <f t="shared" ref="BK8:BK12" si="38">+BH8/BF8</f>
        <v>0.19802011906641739</v>
      </c>
      <c r="BL8" s="34">
        <f t="shared" ref="BL8:BL12" si="39">+BI8/BF8</f>
        <v>0.19802011906641739</v>
      </c>
      <c r="BM8" s="32">
        <f>+BM33</f>
        <v>1013523.0150360001</v>
      </c>
      <c r="BN8" s="36">
        <f>+BN33</f>
        <v>1001477.3868525601</v>
      </c>
      <c r="BO8" s="37">
        <f>+BO33</f>
        <v>323016.59650123003</v>
      </c>
      <c r="BP8" s="37">
        <f>+BP33</f>
        <v>323016.59650123003</v>
      </c>
      <c r="BQ8" s="33">
        <f t="shared" ref="BQ8:BQ12" si="40">+BN8/BM8</f>
        <v>0.98811509161140054</v>
      </c>
      <c r="BR8" s="33">
        <f t="shared" ref="BR8:BR12" si="41">+BO8/BM8</f>
        <v>0.31870672072479439</v>
      </c>
      <c r="BS8" s="34">
        <f t="shared" ref="BS8:BS12" si="42">+BP8/BM8</f>
        <v>0.31870672072479439</v>
      </c>
      <c r="BT8" s="32">
        <f>+BT33</f>
        <v>805915.74048400007</v>
      </c>
      <c r="BU8" s="36">
        <f t="shared" ref="BU8:BW8" si="43">+BU33</f>
        <v>767529.70332055003</v>
      </c>
      <c r="BV8" s="37">
        <f t="shared" si="43"/>
        <v>181483.92792252998</v>
      </c>
      <c r="BW8" s="37">
        <f t="shared" si="43"/>
        <v>181457.83082652997</v>
      </c>
      <c r="BX8" s="33">
        <f t="shared" ref="BX8:BX12" si="44">+BU8/BT8</f>
        <v>0.95236966442621296</v>
      </c>
      <c r="BY8" s="33">
        <f t="shared" ref="BY8:BY12" si="45">+BV8/BT8</f>
        <v>0.22518970508447714</v>
      </c>
      <c r="BZ8" s="34">
        <f t="shared" ref="BZ8:BZ12" si="46">+BW8/BT8</f>
        <v>0.22515732316824313</v>
      </c>
      <c r="CA8" s="32">
        <f>+CA33</f>
        <v>1156132.0306159998</v>
      </c>
      <c r="CB8" s="36">
        <f t="shared" ref="CB8:CD8" si="47">+CB33</f>
        <v>1080620.1028050899</v>
      </c>
      <c r="CC8" s="37">
        <f t="shared" si="47"/>
        <v>105471.10144688001</v>
      </c>
      <c r="CD8" s="37">
        <f t="shared" si="47"/>
        <v>99478.168439879999</v>
      </c>
      <c r="CE8" s="33">
        <f t="shared" ref="CE8:CE12" si="48">+CB8/CA8</f>
        <v>0.93468572290080365</v>
      </c>
      <c r="CF8" s="33">
        <f t="shared" ref="CF8:CF12" si="49">+CC8/CA8</f>
        <v>9.1227557626514202E-2</v>
      </c>
      <c r="CG8" s="34">
        <f t="shared" ref="CG8:CG12" si="50">+CD8/CA8</f>
        <v>8.6043951560512463E-2</v>
      </c>
      <c r="CH8" s="32">
        <f>+CH33</f>
        <v>1232572.716121</v>
      </c>
      <c r="CI8" s="36">
        <f t="shared" ref="CI8:CK8" si="51">+CI33</f>
        <v>1192891.6489076801</v>
      </c>
      <c r="CJ8" s="37">
        <f t="shared" si="51"/>
        <v>125398.15727522998</v>
      </c>
      <c r="CK8" s="37">
        <f t="shared" si="51"/>
        <v>125368.55780310999</v>
      </c>
      <c r="CL8" s="33">
        <f t="shared" ref="CL8:CL12" si="52">+CI8/CH8</f>
        <v>0.96780630733235817</v>
      </c>
      <c r="CM8" s="33">
        <f t="shared" ref="CM8:CM12" si="53">+CJ8/CH8</f>
        <v>0.10173692443060683</v>
      </c>
      <c r="CN8" s="34">
        <f t="shared" ref="CN8:CN12" si="54">+CK8/CH8</f>
        <v>0.10171291004854818</v>
      </c>
      <c r="CO8" s="32">
        <v>1337322.9228310001</v>
      </c>
      <c r="CP8" s="36">
        <v>1326300.9749547201</v>
      </c>
      <c r="CQ8" s="37">
        <v>579783.2378369401</v>
      </c>
      <c r="CR8" s="37">
        <v>579783.2378369401</v>
      </c>
      <c r="CS8" s="33">
        <f t="shared" ref="CS8:CS12" si="55">+CP8/CO8</f>
        <v>0.99175820014140836</v>
      </c>
      <c r="CT8" s="33">
        <f t="shared" ref="CT8:CT12" si="56">+CQ8/CO8</f>
        <v>0.43354019282761397</v>
      </c>
      <c r="CU8" s="34">
        <f t="shared" ref="CU8:CU12" si="57">+CR8/CO8</f>
        <v>0.43354019282761397</v>
      </c>
      <c r="CV8" s="32">
        <v>874338.78547600005</v>
      </c>
      <c r="CW8" s="36">
        <v>554937.67357265996</v>
      </c>
      <c r="CX8" s="37">
        <v>150166.02298704002</v>
      </c>
      <c r="CY8" s="37">
        <v>150161.97234704002</v>
      </c>
      <c r="CZ8" s="121">
        <f t="shared" ref="CZ8:CZ16" si="58">+CW8/CV8</f>
        <v>0.63469410575277807</v>
      </c>
      <c r="DA8" s="33">
        <f t="shared" ref="DA8:DA12" si="59">+CX8/CV8</f>
        <v>0.17174809751266829</v>
      </c>
      <c r="DB8" s="34">
        <f t="shared" ref="DB8:DB12" si="60">+CY8/CV8</f>
        <v>0.17174346470892302</v>
      </c>
    </row>
    <row r="9" spans="1:106" x14ac:dyDescent="0.3">
      <c r="A9" s="9" t="s">
        <v>18</v>
      </c>
      <c r="B9" s="10">
        <f>SUM(B7:B8)</f>
        <v>2092009.470764</v>
      </c>
      <c r="C9" s="11">
        <f t="shared" ref="C9:BI9" si="61">SUM(C7:C8)</f>
        <v>2081461.50337568</v>
      </c>
      <c r="D9" s="11">
        <f t="shared" si="61"/>
        <v>2054016.8829368502</v>
      </c>
      <c r="E9" s="11">
        <f t="shared" si="61"/>
        <v>1594106.7831468701</v>
      </c>
      <c r="F9" s="12">
        <f t="shared" si="13"/>
        <v>0.99495797340512615</v>
      </c>
      <c r="G9" s="12">
        <f t="shared" si="14"/>
        <v>0.98183918937361458</v>
      </c>
      <c r="H9" s="13">
        <f t="shared" si="15"/>
        <v>0.76199788070973873</v>
      </c>
      <c r="I9" s="10">
        <f t="shared" si="61"/>
        <v>2279714.14</v>
      </c>
      <c r="J9" s="11">
        <f t="shared" si="61"/>
        <v>2274765.9500000002</v>
      </c>
      <c r="K9" s="11">
        <f t="shared" si="61"/>
        <v>2240775.5999999996</v>
      </c>
      <c r="L9" s="11">
        <f t="shared" si="61"/>
        <v>1760565.7018420901</v>
      </c>
      <c r="M9" s="12">
        <f t="shared" si="16"/>
        <v>0.99782946909299775</v>
      </c>
      <c r="N9" s="12">
        <f t="shared" si="17"/>
        <v>0.98291955148376609</v>
      </c>
      <c r="O9" s="13">
        <f t="shared" si="18"/>
        <v>0.77227476504667814</v>
      </c>
      <c r="P9" s="10">
        <f t="shared" si="61"/>
        <v>1911162.83</v>
      </c>
      <c r="Q9" s="11">
        <f t="shared" si="61"/>
        <v>1899081.4700000002</v>
      </c>
      <c r="R9" s="11">
        <f t="shared" si="61"/>
        <v>1887700.84</v>
      </c>
      <c r="S9" s="11">
        <f t="shared" si="61"/>
        <v>1635708.2500000002</v>
      </c>
      <c r="T9" s="12">
        <f t="shared" si="19"/>
        <v>0.99367852921250055</v>
      </c>
      <c r="U9" s="12">
        <f t="shared" si="20"/>
        <v>0.98772370954912303</v>
      </c>
      <c r="V9" s="13">
        <f t="shared" si="21"/>
        <v>0.85587068999243787</v>
      </c>
      <c r="W9" s="10">
        <f t="shared" si="61"/>
        <v>1819908.97</v>
      </c>
      <c r="X9" s="11">
        <f t="shared" si="61"/>
        <v>1679097.84</v>
      </c>
      <c r="Y9" s="11">
        <f t="shared" si="61"/>
        <v>1672385.5</v>
      </c>
      <c r="Z9" s="11">
        <f t="shared" si="61"/>
        <v>1665715.272286</v>
      </c>
      <c r="AA9" s="12">
        <f t="shared" si="22"/>
        <v>0.92262737734624167</v>
      </c>
      <c r="AB9" s="12">
        <f t="shared" si="23"/>
        <v>0.91893909397017814</v>
      </c>
      <c r="AC9" s="13">
        <f t="shared" si="24"/>
        <v>0.91527395037016601</v>
      </c>
      <c r="AD9" s="10">
        <f t="shared" si="61"/>
        <v>2136131.5500000003</v>
      </c>
      <c r="AE9" s="11">
        <f t="shared" si="61"/>
        <v>2134873.1</v>
      </c>
      <c r="AF9" s="11">
        <f t="shared" si="61"/>
        <v>2131454.04</v>
      </c>
      <c r="AG9" s="11">
        <f t="shared" si="61"/>
        <v>1845831.65</v>
      </c>
      <c r="AH9" s="12">
        <f t="shared" si="25"/>
        <v>0.99941087429751219</v>
      </c>
      <c r="AI9" s="13">
        <f t="shared" si="26"/>
        <v>0.99781028935226379</v>
      </c>
      <c r="AJ9" s="14">
        <f t="shared" si="27"/>
        <v>0.86410017678920559</v>
      </c>
      <c r="AK9" s="10">
        <f t="shared" si="61"/>
        <v>2358421.66</v>
      </c>
      <c r="AL9" s="11">
        <f t="shared" si="61"/>
        <v>2357210.61</v>
      </c>
      <c r="AM9" s="11">
        <f t="shared" si="61"/>
        <v>2355148.75</v>
      </c>
      <c r="AN9" s="11">
        <f t="shared" si="61"/>
        <v>1957729.0899999999</v>
      </c>
      <c r="AO9" s="12">
        <f t="shared" si="28"/>
        <v>0.99948649979749582</v>
      </c>
      <c r="AP9" s="12">
        <f t="shared" si="29"/>
        <v>0.99861224561514583</v>
      </c>
      <c r="AQ9" s="13">
        <f t="shared" si="30"/>
        <v>0.83010138653492516</v>
      </c>
      <c r="AR9" s="10">
        <f t="shared" si="61"/>
        <v>2395713.2859999998</v>
      </c>
      <c r="AS9" s="11">
        <f t="shared" si="61"/>
        <v>2345203.4946536603</v>
      </c>
      <c r="AT9" s="11">
        <f t="shared" si="61"/>
        <v>1980108.6592269898</v>
      </c>
      <c r="AU9" s="11">
        <f t="shared" si="61"/>
        <v>1976567.7892295702</v>
      </c>
      <c r="AV9" s="12">
        <f t="shared" si="31"/>
        <v>0.97891659588753499</v>
      </c>
      <c r="AW9" s="12">
        <f t="shared" si="32"/>
        <v>0.82652155030332375</v>
      </c>
      <c r="AX9" s="13">
        <f t="shared" si="33"/>
        <v>0.82504354789873224</v>
      </c>
      <c r="AY9" s="10">
        <f t="shared" si="61"/>
        <v>2468577.0469280002</v>
      </c>
      <c r="AZ9" s="11">
        <f t="shared" si="61"/>
        <v>2461730.8316044305</v>
      </c>
      <c r="BA9" s="11">
        <f t="shared" si="61"/>
        <v>2214365.8891976601</v>
      </c>
      <c r="BB9" s="11">
        <f t="shared" si="61"/>
        <v>2214365.8891976601</v>
      </c>
      <c r="BC9" s="12">
        <f t="shared" si="34"/>
        <v>0.99722665519713494</v>
      </c>
      <c r="BD9" s="12">
        <f t="shared" si="35"/>
        <v>0.89702117742418008</v>
      </c>
      <c r="BE9" s="13">
        <f t="shared" si="36"/>
        <v>0.89702117742418008</v>
      </c>
      <c r="BF9" s="10">
        <f t="shared" si="61"/>
        <v>2785596.2558180001</v>
      </c>
      <c r="BG9" s="11">
        <f t="shared" si="61"/>
        <v>2741079.0516208196</v>
      </c>
      <c r="BH9" s="11">
        <f t="shared" si="61"/>
        <v>2408984.5677114096</v>
      </c>
      <c r="BI9" s="11">
        <f t="shared" si="61"/>
        <v>2403749.5973064099</v>
      </c>
      <c r="BJ9" s="12">
        <f t="shared" si="37"/>
        <v>0.98401878804072851</v>
      </c>
      <c r="BK9" s="12">
        <f t="shared" si="38"/>
        <v>0.86480033230946562</v>
      </c>
      <c r="BL9" s="13">
        <f t="shared" si="39"/>
        <v>0.86292103253870167</v>
      </c>
      <c r="BM9" s="10">
        <f t="shared" ref="BM9:BP9" si="62">SUM(BM7:BM8)</f>
        <v>3739629.5077670002</v>
      </c>
      <c r="BN9" s="11">
        <f t="shared" si="62"/>
        <v>3713562.591448151</v>
      </c>
      <c r="BO9" s="11">
        <f t="shared" si="62"/>
        <v>3029480.6254374702</v>
      </c>
      <c r="BP9" s="11">
        <f t="shared" si="62"/>
        <v>3025466.62985784</v>
      </c>
      <c r="BQ9" s="12">
        <f t="shared" si="40"/>
        <v>0.99302954577058777</v>
      </c>
      <c r="BR9" s="12">
        <f t="shared" si="41"/>
        <v>0.81010180798536569</v>
      </c>
      <c r="BS9" s="13">
        <f t="shared" si="42"/>
        <v>0.80902844080519631</v>
      </c>
      <c r="BT9" s="10">
        <f t="shared" ref="BT9:BW9" si="63">SUM(BT7:BT8)</f>
        <v>3447480.359284</v>
      </c>
      <c r="BU9" s="11">
        <f t="shared" si="63"/>
        <v>3405060.2190651</v>
      </c>
      <c r="BV9" s="11">
        <f t="shared" si="63"/>
        <v>2815363.3684326601</v>
      </c>
      <c r="BW9" s="11">
        <f t="shared" si="63"/>
        <v>2810282.4633132997</v>
      </c>
      <c r="BX9" s="12">
        <f t="shared" si="44"/>
        <v>0.98769532069858978</v>
      </c>
      <c r="BY9" s="12">
        <f t="shared" si="45"/>
        <v>0.81664377314027026</v>
      </c>
      <c r="BZ9" s="13">
        <f t="shared" si="46"/>
        <v>0.81516997065560115</v>
      </c>
      <c r="CA9" s="10">
        <f t="shared" ref="CA9:CD9" si="64">SUM(CA7:CA8)</f>
        <v>4073759.740005</v>
      </c>
      <c r="CB9" s="11">
        <f t="shared" si="64"/>
        <v>3986113.4638829501</v>
      </c>
      <c r="CC9" s="11">
        <f t="shared" si="64"/>
        <v>3009091.6693884302</v>
      </c>
      <c r="CD9" s="11">
        <f t="shared" si="64"/>
        <v>3001533.85640343</v>
      </c>
      <c r="CE9" s="12">
        <f t="shared" si="48"/>
        <v>0.97848516316233658</v>
      </c>
      <c r="CF9" s="12">
        <f t="shared" si="49"/>
        <v>0.73865221845035389</v>
      </c>
      <c r="CG9" s="13">
        <f t="shared" si="50"/>
        <v>0.73679697575874858</v>
      </c>
      <c r="CH9" s="10">
        <f t="shared" ref="CH9:CK9" si="65">SUM(CH7:CH8)</f>
        <v>4980202.2626829995</v>
      </c>
      <c r="CI9" s="11">
        <f t="shared" si="65"/>
        <v>4927764.1828475203</v>
      </c>
      <c r="CJ9" s="11">
        <f t="shared" si="65"/>
        <v>3857222.8227635301</v>
      </c>
      <c r="CK9" s="11">
        <f t="shared" si="65"/>
        <v>3857192.7642404092</v>
      </c>
      <c r="CL9" s="12">
        <f t="shared" si="52"/>
        <v>0.9894706927410557</v>
      </c>
      <c r="CM9" s="12">
        <f t="shared" si="53"/>
        <v>0.77451127872174341</v>
      </c>
      <c r="CN9" s="13">
        <f t="shared" si="54"/>
        <v>0.77450524311886326</v>
      </c>
      <c r="CO9" s="10">
        <f t="shared" ref="CO9:CR9" si="66">SUM(CO7:CO8)</f>
        <v>5654557.9240379995</v>
      </c>
      <c r="CP9" s="11">
        <f t="shared" si="66"/>
        <v>5642715.2681521997</v>
      </c>
      <c r="CQ9" s="11">
        <f t="shared" si="66"/>
        <v>4888077.3905955302</v>
      </c>
      <c r="CR9" s="11">
        <f t="shared" si="66"/>
        <v>4887966.9857715303</v>
      </c>
      <c r="CS9" s="12">
        <f t="shared" si="55"/>
        <v>0.99790564425285033</v>
      </c>
      <c r="CT9" s="12">
        <f t="shared" si="56"/>
        <v>0.86444907917839231</v>
      </c>
      <c r="CU9" s="13">
        <f t="shared" si="57"/>
        <v>0.86442955425257439</v>
      </c>
      <c r="CV9" s="10">
        <f t="shared" ref="CV9:CY9" si="67">SUM(CV7:CV8)</f>
        <v>5534848.6912240004</v>
      </c>
      <c r="CW9" s="11">
        <f t="shared" si="67"/>
        <v>2739099.15621123</v>
      </c>
      <c r="CX9" s="11">
        <f t="shared" si="67"/>
        <v>2327611.4489225904</v>
      </c>
      <c r="CY9" s="11">
        <f t="shared" si="67"/>
        <v>2327606.7264715903</v>
      </c>
      <c r="CZ9" s="123">
        <f t="shared" si="58"/>
        <v>0.49488239137491102</v>
      </c>
      <c r="DA9" s="12">
        <f t="shared" si="59"/>
        <v>0.42053750315039817</v>
      </c>
      <c r="DB9" s="13">
        <f t="shared" si="60"/>
        <v>0.42053664992906126</v>
      </c>
    </row>
    <row r="10" spans="1:106" x14ac:dyDescent="0.3">
      <c r="A10" s="38" t="s">
        <v>19</v>
      </c>
      <c r="B10" s="39">
        <f>+B36</f>
        <v>1261.8159270000001</v>
      </c>
      <c r="C10" s="39">
        <f t="shared" ref="C10:E10" si="68">+C36</f>
        <v>1204.7389270000001</v>
      </c>
      <c r="D10" s="39">
        <f t="shared" si="68"/>
        <v>1204.2389270000001</v>
      </c>
      <c r="E10" s="39">
        <f t="shared" si="68"/>
        <v>0</v>
      </c>
      <c r="F10" s="40">
        <f t="shared" si="13"/>
        <v>0.95476598545106173</v>
      </c>
      <c r="G10" s="40">
        <f t="shared" si="14"/>
        <v>0.95436973114066581</v>
      </c>
      <c r="H10" s="41">
        <f t="shared" si="15"/>
        <v>0</v>
      </c>
      <c r="I10" s="39">
        <f>+I36</f>
        <v>333.30430999999999</v>
      </c>
      <c r="J10" s="39">
        <f t="shared" ref="J10:L10" si="69">+J36</f>
        <v>274</v>
      </c>
      <c r="K10" s="39">
        <f t="shared" si="69"/>
        <v>274</v>
      </c>
      <c r="L10" s="39">
        <f t="shared" si="69"/>
        <v>274</v>
      </c>
      <c r="M10" s="40">
        <f t="shared" si="16"/>
        <v>0.82207157777227668</v>
      </c>
      <c r="N10" s="40">
        <f t="shared" si="17"/>
        <v>0.82207157777227668</v>
      </c>
      <c r="O10" s="41">
        <f t="shared" si="18"/>
        <v>0.82207157777227668</v>
      </c>
      <c r="P10" s="39">
        <f>+P36</f>
        <v>2206.788</v>
      </c>
      <c r="Q10" s="39">
        <f t="shared" ref="Q10:S10" si="70">+Q36</f>
        <v>2146.7049999999999</v>
      </c>
      <c r="R10" s="39">
        <f t="shared" si="70"/>
        <v>2146.7049999999999</v>
      </c>
      <c r="S10" s="39">
        <f t="shared" si="70"/>
        <v>2145.7049999999999</v>
      </c>
      <c r="T10" s="40">
        <f t="shared" si="19"/>
        <v>0.97277355142406063</v>
      </c>
      <c r="U10" s="40">
        <f t="shared" si="20"/>
        <v>0.97277355142406063</v>
      </c>
      <c r="V10" s="41">
        <f t="shared" si="21"/>
        <v>0.9723204041348783</v>
      </c>
      <c r="W10" s="39">
        <f>+W36</f>
        <v>9208.5309269999998</v>
      </c>
      <c r="X10" s="39">
        <f t="shared" ref="X10:Z10" si="71">+X36</f>
        <v>8179.7344400000002</v>
      </c>
      <c r="Y10" s="39">
        <f t="shared" si="71"/>
        <v>8179.7344400000002</v>
      </c>
      <c r="Z10" s="39">
        <f t="shared" si="71"/>
        <v>8104.2238850000003</v>
      </c>
      <c r="AA10" s="40">
        <f t="shared" si="22"/>
        <v>0.88827789197259432</v>
      </c>
      <c r="AB10" s="40">
        <f t="shared" si="23"/>
        <v>0.88827789197259432</v>
      </c>
      <c r="AC10" s="41">
        <f t="shared" si="24"/>
        <v>0.88007782666374057</v>
      </c>
      <c r="AD10" s="39">
        <f>+AD36</f>
        <v>3782.44</v>
      </c>
      <c r="AE10" s="39">
        <f t="shared" ref="AE10:AG10" si="72">+AE36</f>
        <v>3782.44</v>
      </c>
      <c r="AF10" s="39">
        <f t="shared" si="72"/>
        <v>3782.44</v>
      </c>
      <c r="AG10" s="39">
        <f t="shared" si="72"/>
        <v>3782.44</v>
      </c>
      <c r="AH10" s="40">
        <f t="shared" si="25"/>
        <v>1</v>
      </c>
      <c r="AI10" s="40">
        <f t="shared" si="26"/>
        <v>1</v>
      </c>
      <c r="AJ10" s="41">
        <f t="shared" si="27"/>
        <v>1</v>
      </c>
      <c r="AK10" s="39">
        <f>+AK36</f>
        <v>2459</v>
      </c>
      <c r="AL10" s="39">
        <f t="shared" ref="AL10:AN10" si="73">+AL36</f>
        <v>2459</v>
      </c>
      <c r="AM10" s="39">
        <f t="shared" si="73"/>
        <v>2459</v>
      </c>
      <c r="AN10" s="39">
        <f t="shared" si="73"/>
        <v>2459</v>
      </c>
      <c r="AO10" s="40">
        <f t="shared" si="28"/>
        <v>1</v>
      </c>
      <c r="AP10" s="40">
        <f t="shared" si="29"/>
        <v>1</v>
      </c>
      <c r="AQ10" s="41">
        <f t="shared" si="30"/>
        <v>1</v>
      </c>
      <c r="AR10" s="39">
        <f>+AR36</f>
        <v>2623.9522740000002</v>
      </c>
      <c r="AS10" s="39">
        <f t="shared" ref="AS10:AU10" si="74">+AS36</f>
        <v>2623.9522740000002</v>
      </c>
      <c r="AT10" s="39">
        <f t="shared" si="74"/>
        <v>2623.9522740000002</v>
      </c>
      <c r="AU10" s="39">
        <f t="shared" si="74"/>
        <v>2163</v>
      </c>
      <c r="AV10" s="40">
        <f t="shared" si="31"/>
        <v>1</v>
      </c>
      <c r="AW10" s="40">
        <f t="shared" si="32"/>
        <v>1</v>
      </c>
      <c r="AX10" s="41">
        <f t="shared" si="33"/>
        <v>0.82432901750254917</v>
      </c>
      <c r="AY10" s="39">
        <f>+AY36</f>
        <v>2163</v>
      </c>
      <c r="AZ10" s="39">
        <f t="shared" ref="AZ10:BB10" si="75">+AZ36</f>
        <v>2163</v>
      </c>
      <c r="BA10" s="39">
        <f t="shared" si="75"/>
        <v>2163</v>
      </c>
      <c r="BB10" s="39">
        <f t="shared" si="75"/>
        <v>2163</v>
      </c>
      <c r="BC10" s="40">
        <f t="shared" si="34"/>
        <v>1</v>
      </c>
      <c r="BD10" s="40">
        <f t="shared" si="35"/>
        <v>1</v>
      </c>
      <c r="BE10" s="41">
        <f t="shared" si="36"/>
        <v>1</v>
      </c>
      <c r="BF10" s="39">
        <f>+BF36</f>
        <v>2300</v>
      </c>
      <c r="BG10" s="39">
        <f t="shared" ref="BG10:BI10" si="76">+BG36</f>
        <v>2299.9999994</v>
      </c>
      <c r="BH10" s="39">
        <f t="shared" si="76"/>
        <v>2299.9999994</v>
      </c>
      <c r="BI10" s="39">
        <f t="shared" si="76"/>
        <v>2299.9999994</v>
      </c>
      <c r="BJ10" s="40">
        <f t="shared" si="37"/>
        <v>0.99999999973913045</v>
      </c>
      <c r="BK10" s="40">
        <f t="shared" si="38"/>
        <v>0.99999999973913045</v>
      </c>
      <c r="BL10" s="41">
        <f t="shared" si="39"/>
        <v>0.99999999973913045</v>
      </c>
      <c r="BM10" s="39">
        <f>+BM36</f>
        <v>2669</v>
      </c>
      <c r="BN10" s="39">
        <f t="shared" ref="BN10:BP10" si="77">+BN36</f>
        <v>2669</v>
      </c>
      <c r="BO10" s="39">
        <f t="shared" si="77"/>
        <v>2669</v>
      </c>
      <c r="BP10" s="39">
        <f t="shared" si="77"/>
        <v>2669</v>
      </c>
      <c r="BQ10" s="40">
        <f t="shared" si="40"/>
        <v>1</v>
      </c>
      <c r="BR10" s="40">
        <f t="shared" si="41"/>
        <v>1</v>
      </c>
      <c r="BS10" s="41">
        <f t="shared" si="42"/>
        <v>1</v>
      </c>
      <c r="BT10" s="39">
        <f>+BT36</f>
        <v>4576.5598360000004</v>
      </c>
      <c r="BU10" s="39">
        <f t="shared" ref="BU10:BW10" si="78">+BU36</f>
        <v>4576.5598360000004</v>
      </c>
      <c r="BV10" s="39">
        <f t="shared" si="78"/>
        <v>4576.5598360000004</v>
      </c>
      <c r="BW10" s="39">
        <f t="shared" si="78"/>
        <v>4576.5598360000004</v>
      </c>
      <c r="BX10" s="40">
        <f t="shared" si="44"/>
        <v>1</v>
      </c>
      <c r="BY10" s="40">
        <f t="shared" si="45"/>
        <v>1</v>
      </c>
      <c r="BZ10" s="41">
        <f t="shared" si="46"/>
        <v>1</v>
      </c>
      <c r="CA10" s="39">
        <f>+CA36</f>
        <v>8011.5107239999998</v>
      </c>
      <c r="CB10" s="39">
        <f t="shared" ref="CB10:CD10" si="79">+CB36</f>
        <v>5945.1076982700006</v>
      </c>
      <c r="CC10" s="39">
        <f t="shared" si="79"/>
        <v>5945.1076982700006</v>
      </c>
      <c r="CD10" s="39">
        <f t="shared" si="79"/>
        <v>5945.1076982700006</v>
      </c>
      <c r="CE10" s="40">
        <f t="shared" si="48"/>
        <v>0.7420707408479531</v>
      </c>
      <c r="CF10" s="40">
        <f t="shared" si="49"/>
        <v>0.7420707408479531</v>
      </c>
      <c r="CG10" s="41">
        <f t="shared" si="50"/>
        <v>0.7420707408479531</v>
      </c>
      <c r="CH10" s="39">
        <f>+CH36</f>
        <v>9000</v>
      </c>
      <c r="CI10" s="39">
        <f t="shared" ref="CI10:CK10" si="80">+CI36</f>
        <v>8189.3044369999998</v>
      </c>
      <c r="CJ10" s="39">
        <f t="shared" si="80"/>
        <v>8189.3044369999998</v>
      </c>
      <c r="CK10" s="39">
        <f t="shared" si="80"/>
        <v>8189.3044369999998</v>
      </c>
      <c r="CL10" s="40">
        <f t="shared" si="52"/>
        <v>0.90992271522222223</v>
      </c>
      <c r="CM10" s="40">
        <f t="shared" si="53"/>
        <v>0.90992271522222223</v>
      </c>
      <c r="CN10" s="41">
        <f t="shared" si="54"/>
        <v>0.90992271522222223</v>
      </c>
      <c r="CO10" s="39">
        <v>5551.9087390000004</v>
      </c>
      <c r="CP10" s="39">
        <v>5551.9087390000004</v>
      </c>
      <c r="CQ10" s="39">
        <v>5551.9087390000004</v>
      </c>
      <c r="CR10" s="39">
        <v>5551.9087390000004</v>
      </c>
      <c r="CS10" s="40">
        <f t="shared" si="55"/>
        <v>1</v>
      </c>
      <c r="CT10" s="40">
        <f t="shared" si="56"/>
        <v>1</v>
      </c>
      <c r="CU10" s="41">
        <f t="shared" si="57"/>
        <v>1</v>
      </c>
      <c r="CV10" s="39">
        <v>9864</v>
      </c>
      <c r="CW10" s="39">
        <v>0</v>
      </c>
      <c r="CX10" s="39">
        <v>0</v>
      </c>
      <c r="CY10" s="39">
        <v>0</v>
      </c>
      <c r="CZ10" s="122">
        <f t="shared" si="58"/>
        <v>0</v>
      </c>
      <c r="DA10" s="40">
        <f t="shared" si="59"/>
        <v>0</v>
      </c>
      <c r="DB10" s="41">
        <f t="shared" si="60"/>
        <v>0</v>
      </c>
    </row>
    <row r="11" spans="1:106" x14ac:dyDescent="0.3">
      <c r="A11" s="38" t="s">
        <v>20</v>
      </c>
      <c r="B11" s="39">
        <f>+B44</f>
        <v>968714</v>
      </c>
      <c r="C11" s="39">
        <f t="shared" ref="C11:E11" si="81">+C44</f>
        <v>968654.92</v>
      </c>
      <c r="D11" s="39">
        <f t="shared" si="81"/>
        <v>939000.24</v>
      </c>
      <c r="E11" s="39">
        <f t="shared" si="81"/>
        <v>473070.4</v>
      </c>
      <c r="F11" s="40">
        <f t="shared" si="13"/>
        <v>0.99993901192715295</v>
      </c>
      <c r="G11" s="40">
        <f t="shared" si="14"/>
        <v>0.969326591749474</v>
      </c>
      <c r="H11" s="41">
        <f t="shared" si="15"/>
        <v>0.48834888315849673</v>
      </c>
      <c r="I11" s="39">
        <f>+I44</f>
        <v>1300337</v>
      </c>
      <c r="J11" s="39">
        <f t="shared" ref="J11:L11" si="82">+J44</f>
        <v>1263505.23</v>
      </c>
      <c r="K11" s="39">
        <f t="shared" si="82"/>
        <v>1221676.8399999999</v>
      </c>
      <c r="L11" s="39">
        <f t="shared" si="82"/>
        <v>236771.14</v>
      </c>
      <c r="M11" s="40">
        <f t="shared" si="16"/>
        <v>0.97167521188737993</v>
      </c>
      <c r="N11" s="40">
        <f t="shared" si="17"/>
        <v>0.9395078660378039</v>
      </c>
      <c r="O11" s="41">
        <f t="shared" si="18"/>
        <v>0.18208444426329484</v>
      </c>
      <c r="P11" s="39">
        <f>+P44</f>
        <v>1792410.8800000001</v>
      </c>
      <c r="Q11" s="39">
        <f t="shared" ref="Q11:S11" si="83">+Q44</f>
        <v>1792079.4000000001</v>
      </c>
      <c r="R11" s="39">
        <f t="shared" si="83"/>
        <v>1768403.54</v>
      </c>
      <c r="S11" s="39">
        <f t="shared" si="83"/>
        <v>582085.76</v>
      </c>
      <c r="T11" s="40">
        <f t="shared" si="19"/>
        <v>0.99981506472444537</v>
      </c>
      <c r="U11" s="40">
        <f t="shared" si="20"/>
        <v>0.98660611790082409</v>
      </c>
      <c r="V11" s="41">
        <f t="shared" si="21"/>
        <v>0.32475018227963443</v>
      </c>
      <c r="W11" s="39">
        <f>+W44</f>
        <v>2054907.1800000002</v>
      </c>
      <c r="X11" s="39">
        <f t="shared" ref="X11:Z11" si="84">+X44</f>
        <v>2050765.7</v>
      </c>
      <c r="Y11" s="39">
        <f t="shared" si="84"/>
        <v>1990629.42</v>
      </c>
      <c r="Z11" s="39">
        <f t="shared" si="84"/>
        <v>452215.55</v>
      </c>
      <c r="AA11" s="40">
        <f t="shared" si="22"/>
        <v>0.99798459023341379</v>
      </c>
      <c r="AB11" s="40">
        <f t="shared" si="23"/>
        <v>0.96871987181435604</v>
      </c>
      <c r="AC11" s="41">
        <f t="shared" si="24"/>
        <v>0.22006616863346595</v>
      </c>
      <c r="AD11" s="39">
        <f>+AD44</f>
        <v>1091872.55</v>
      </c>
      <c r="AE11" s="39">
        <f t="shared" ref="AE11:AG11" si="85">+AE44</f>
        <v>1084584.54</v>
      </c>
      <c r="AF11" s="39">
        <f t="shared" si="85"/>
        <v>1005530.98</v>
      </c>
      <c r="AG11" s="39">
        <f t="shared" si="85"/>
        <v>197952.92</v>
      </c>
      <c r="AH11" s="40">
        <f t="shared" si="25"/>
        <v>0.99332521913844252</v>
      </c>
      <c r="AI11" s="40">
        <f t="shared" si="26"/>
        <v>0.92092339898095243</v>
      </c>
      <c r="AJ11" s="41">
        <f t="shared" si="27"/>
        <v>0.18129672735155766</v>
      </c>
      <c r="AK11" s="39">
        <f>+AK44</f>
        <v>1470958.68</v>
      </c>
      <c r="AL11" s="39">
        <f t="shared" ref="AL11:AN11" si="86">+AL44</f>
        <v>1470155.33</v>
      </c>
      <c r="AM11" s="39">
        <f t="shared" si="86"/>
        <v>1398672.19</v>
      </c>
      <c r="AN11" s="39">
        <f t="shared" si="86"/>
        <v>319814.66000000003</v>
      </c>
      <c r="AO11" s="40">
        <f t="shared" si="28"/>
        <v>0.99945385957408417</v>
      </c>
      <c r="AP11" s="40">
        <f t="shared" si="29"/>
        <v>0.95085756589709236</v>
      </c>
      <c r="AQ11" s="41">
        <f t="shared" si="30"/>
        <v>0.21741920038161783</v>
      </c>
      <c r="AR11" s="39">
        <f>+AR44</f>
        <v>1390205.638818</v>
      </c>
      <c r="AS11" s="39">
        <f t="shared" ref="AS11:AU11" si="87">+AS44</f>
        <v>1383160.9057450001</v>
      </c>
      <c r="AT11" s="39">
        <f t="shared" si="87"/>
        <v>308998.78650400002</v>
      </c>
      <c r="AU11" s="39">
        <f t="shared" si="87"/>
        <v>308998.78650400002</v>
      </c>
      <c r="AV11" s="40">
        <f t="shared" si="31"/>
        <v>0.9949325963898481</v>
      </c>
      <c r="AW11" s="40">
        <f t="shared" si="32"/>
        <v>0.22226840251253857</v>
      </c>
      <c r="AX11" s="41">
        <f t="shared" si="33"/>
        <v>0.22226840251253857</v>
      </c>
      <c r="AY11" s="39">
        <f>+AY44</f>
        <v>1662636.8</v>
      </c>
      <c r="AZ11" s="39">
        <f t="shared" ref="AZ11:BB11" si="88">+AZ44</f>
        <v>1635398.26</v>
      </c>
      <c r="BA11" s="39">
        <f t="shared" si="88"/>
        <v>637455</v>
      </c>
      <c r="BB11" s="39">
        <f t="shared" si="88"/>
        <v>637455</v>
      </c>
      <c r="BC11" s="40">
        <f t="shared" si="34"/>
        <v>0.98361726385461934</v>
      </c>
      <c r="BD11" s="40">
        <f t="shared" si="35"/>
        <v>0.38340003060199318</v>
      </c>
      <c r="BE11" s="41">
        <f t="shared" si="36"/>
        <v>0.38340003060199318</v>
      </c>
      <c r="BF11" s="39">
        <f>+BF44</f>
        <v>1556195.312465</v>
      </c>
      <c r="BG11" s="39">
        <f t="shared" ref="BG11:BI11" si="89">+BG44</f>
        <v>1556194.8524641101</v>
      </c>
      <c r="BH11" s="39">
        <f t="shared" si="89"/>
        <v>892687.60184174997</v>
      </c>
      <c r="BI11" s="39">
        <f t="shared" si="89"/>
        <v>892685.4579207499</v>
      </c>
      <c r="BJ11" s="40">
        <f t="shared" si="37"/>
        <v>0.9999997044067116</v>
      </c>
      <c r="BK11" s="40">
        <f t="shared" si="38"/>
        <v>0.57363468112992866</v>
      </c>
      <c r="BL11" s="41">
        <f t="shared" si="39"/>
        <v>0.57363330346159691</v>
      </c>
      <c r="BM11" s="39">
        <f>+BM44</f>
        <v>2209777.5424490003</v>
      </c>
      <c r="BN11" s="39">
        <f t="shared" ref="BN11:BP11" si="90">+BN44</f>
        <v>2209761.5723910001</v>
      </c>
      <c r="BO11" s="39">
        <f t="shared" si="90"/>
        <v>1578951.1983527802</v>
      </c>
      <c r="BP11" s="39">
        <f t="shared" si="90"/>
        <v>1578951.1983527802</v>
      </c>
      <c r="BQ11" s="40">
        <f t="shared" si="40"/>
        <v>0.99999277300194545</v>
      </c>
      <c r="BR11" s="40">
        <f t="shared" si="41"/>
        <v>0.71452948001403671</v>
      </c>
      <c r="BS11" s="41">
        <f t="shared" si="42"/>
        <v>0.71452948001403671</v>
      </c>
      <c r="BT11" s="39">
        <f>+BT44</f>
        <v>2348646.3269390003</v>
      </c>
      <c r="BU11" s="39">
        <f t="shared" ref="BU11:BW11" si="91">+BU44</f>
        <v>2322682.7644433999</v>
      </c>
      <c r="BV11" s="39">
        <f t="shared" si="91"/>
        <v>1838517.0794325802</v>
      </c>
      <c r="BW11" s="39">
        <f t="shared" si="91"/>
        <v>1838354.7034325802</v>
      </c>
      <c r="BX11" s="40">
        <f t="shared" si="44"/>
        <v>0.98894530768732691</v>
      </c>
      <c r="BY11" s="40">
        <f t="shared" si="45"/>
        <v>0.78279860971180215</v>
      </c>
      <c r="BZ11" s="41">
        <f t="shared" si="46"/>
        <v>0.78272947371710699</v>
      </c>
      <c r="CA11" s="39">
        <f>+CA44</f>
        <v>3839992.9239640003</v>
      </c>
      <c r="CB11" s="39">
        <f t="shared" ref="CB11:CD11" si="92">+CB44</f>
        <v>3833595.0371728502</v>
      </c>
      <c r="CC11" s="39">
        <f t="shared" si="92"/>
        <v>1941177.1788901002</v>
      </c>
      <c r="CD11" s="39">
        <f t="shared" si="92"/>
        <v>1938263.4498391002</v>
      </c>
      <c r="CE11" s="40">
        <f t="shared" si="48"/>
        <v>0.99833388057795025</v>
      </c>
      <c r="CF11" s="40">
        <f t="shared" si="49"/>
        <v>0.5055158218589203</v>
      </c>
      <c r="CG11" s="41">
        <f t="shared" si="50"/>
        <v>0.50475703685366258</v>
      </c>
      <c r="CH11" s="39">
        <f>+CH44</f>
        <v>4121294.4451959999</v>
      </c>
      <c r="CI11" s="39">
        <f t="shared" ref="CI11:CK11" si="93">+CI44</f>
        <v>4114263.2623729999</v>
      </c>
      <c r="CJ11" s="39">
        <f t="shared" si="93"/>
        <v>1476417.31493131</v>
      </c>
      <c r="CK11" s="39">
        <f t="shared" si="93"/>
        <v>1476417.31493131</v>
      </c>
      <c r="CL11" s="40">
        <f t="shared" si="52"/>
        <v>0.99829393824767942</v>
      </c>
      <c r="CM11" s="40">
        <f t="shared" si="53"/>
        <v>0.35824116295604663</v>
      </c>
      <c r="CN11" s="41">
        <f t="shared" si="54"/>
        <v>0.35824116295604663</v>
      </c>
      <c r="CO11" s="39">
        <v>2652194.699302</v>
      </c>
      <c r="CP11" s="39">
        <v>2652147.1152949999</v>
      </c>
      <c r="CQ11" s="39">
        <v>883552.82900739007</v>
      </c>
      <c r="CR11" s="39">
        <v>883552.82900739007</v>
      </c>
      <c r="CS11" s="40">
        <f t="shared" si="55"/>
        <v>0.99998205862977829</v>
      </c>
      <c r="CT11" s="40">
        <f t="shared" si="56"/>
        <v>0.33314025898623578</v>
      </c>
      <c r="CU11" s="41">
        <f t="shared" si="57"/>
        <v>0.33314025898623578</v>
      </c>
      <c r="CV11" s="39">
        <v>1741542.8082610001</v>
      </c>
      <c r="CW11" s="39">
        <v>1437651.6881173998</v>
      </c>
      <c r="CX11" s="39">
        <v>263188.52723740001</v>
      </c>
      <c r="CY11" s="39">
        <v>263181.95487439999</v>
      </c>
      <c r="CZ11" s="122">
        <f t="shared" si="58"/>
        <v>0.82550465098986126</v>
      </c>
      <c r="DA11" s="40">
        <f t="shared" si="59"/>
        <v>0.15112377714114547</v>
      </c>
      <c r="DB11" s="41">
        <f t="shared" si="60"/>
        <v>0.15112000326721664</v>
      </c>
    </row>
    <row r="12" spans="1:106" x14ac:dyDescent="0.3">
      <c r="A12" s="9" t="s">
        <v>21</v>
      </c>
      <c r="B12" s="10">
        <f>SUM(B10:B11)</f>
        <v>969975.81592700002</v>
      </c>
      <c r="C12" s="10">
        <f t="shared" ref="C12:E12" si="94">SUM(C10:C11)</f>
        <v>969859.65892700001</v>
      </c>
      <c r="D12" s="10">
        <f t="shared" si="94"/>
        <v>940204.47892699996</v>
      </c>
      <c r="E12" s="10">
        <f t="shared" si="94"/>
        <v>473070.4</v>
      </c>
      <c r="F12" s="12">
        <f t="shared" si="13"/>
        <v>0.99988024752979121</v>
      </c>
      <c r="G12" s="12">
        <f t="shared" si="14"/>
        <v>0.96930713476443975</v>
      </c>
      <c r="H12" s="13">
        <f t="shared" si="15"/>
        <v>0.48771360299111116</v>
      </c>
      <c r="I12" s="10">
        <f t="shared" ref="I12:S12" si="95">SUM(I10:I11)</f>
        <v>1300670.30431</v>
      </c>
      <c r="J12" s="11">
        <f t="shared" si="95"/>
        <v>1263779.23</v>
      </c>
      <c r="K12" s="10">
        <f t="shared" si="95"/>
        <v>1221950.8399999999</v>
      </c>
      <c r="L12" s="10">
        <f t="shared" si="95"/>
        <v>237045.14</v>
      </c>
      <c r="M12" s="12">
        <f t="shared" si="16"/>
        <v>0.97163687508836405</v>
      </c>
      <c r="N12" s="12">
        <f t="shared" si="17"/>
        <v>0.9394777723077482</v>
      </c>
      <c r="O12" s="13">
        <f t="shared" si="18"/>
        <v>0.18224844467849324</v>
      </c>
      <c r="P12" s="10">
        <f t="shared" si="95"/>
        <v>1794617.6680000001</v>
      </c>
      <c r="Q12" s="11">
        <f t="shared" si="95"/>
        <v>1794226.1050000002</v>
      </c>
      <c r="R12" s="10">
        <f t="shared" si="95"/>
        <v>1770550.2450000001</v>
      </c>
      <c r="S12" s="10">
        <f t="shared" si="95"/>
        <v>584231.46499999997</v>
      </c>
      <c r="T12" s="12">
        <f t="shared" si="19"/>
        <v>0.99978181257936893</v>
      </c>
      <c r="U12" s="12">
        <f t="shared" si="20"/>
        <v>0.98658910840501102</v>
      </c>
      <c r="V12" s="13">
        <f t="shared" si="21"/>
        <v>0.32554648013194526</v>
      </c>
      <c r="W12" s="10">
        <f t="shared" ref="W12:BI12" si="96">SUM(W10:W11)</f>
        <v>2064115.7109270003</v>
      </c>
      <c r="X12" s="11">
        <f t="shared" si="96"/>
        <v>2058945.43444</v>
      </c>
      <c r="Y12" s="10">
        <f t="shared" si="96"/>
        <v>1998809.15444</v>
      </c>
      <c r="Z12" s="10">
        <f t="shared" si="96"/>
        <v>460319.77388499997</v>
      </c>
      <c r="AA12" s="12">
        <f t="shared" si="22"/>
        <v>0.99749516150687201</v>
      </c>
      <c r="AB12" s="12">
        <f t="shared" si="23"/>
        <v>0.96836100023788352</v>
      </c>
      <c r="AC12" s="13">
        <f t="shared" si="24"/>
        <v>0.22301064395186887</v>
      </c>
      <c r="AD12" s="10">
        <f t="shared" si="96"/>
        <v>1095654.99</v>
      </c>
      <c r="AE12" s="11">
        <f t="shared" si="96"/>
        <v>1088366.98</v>
      </c>
      <c r="AF12" s="10">
        <f t="shared" si="96"/>
        <v>1009313.4199999999</v>
      </c>
      <c r="AG12" s="10">
        <f t="shared" si="96"/>
        <v>201735.36000000002</v>
      </c>
      <c r="AH12" s="12">
        <f t="shared" si="25"/>
        <v>0.99334826193782044</v>
      </c>
      <c r="AI12" s="13">
        <f t="shared" si="26"/>
        <v>0.92119638865515496</v>
      </c>
      <c r="AJ12" s="14">
        <f t="shared" si="27"/>
        <v>0.18412306961701513</v>
      </c>
      <c r="AK12" s="10">
        <f t="shared" si="96"/>
        <v>1473417.68</v>
      </c>
      <c r="AL12" s="11">
        <f t="shared" si="96"/>
        <v>1472614.33</v>
      </c>
      <c r="AM12" s="10">
        <f t="shared" si="96"/>
        <v>1401131.19</v>
      </c>
      <c r="AN12" s="10">
        <f t="shared" si="96"/>
        <v>322273.66000000003</v>
      </c>
      <c r="AO12" s="12">
        <f t="shared" si="28"/>
        <v>0.99945477103274627</v>
      </c>
      <c r="AP12" s="12">
        <f t="shared" si="29"/>
        <v>0.95093958014675106</v>
      </c>
      <c r="AQ12" s="13">
        <f t="shared" si="30"/>
        <v>0.21872525650703475</v>
      </c>
      <c r="AR12" s="10">
        <f t="shared" si="96"/>
        <v>1392829.591092</v>
      </c>
      <c r="AS12" s="11">
        <f t="shared" si="96"/>
        <v>1385784.8580190002</v>
      </c>
      <c r="AT12" s="10">
        <f t="shared" si="96"/>
        <v>311622.738778</v>
      </c>
      <c r="AU12" s="10">
        <f t="shared" si="96"/>
        <v>311161.78650400002</v>
      </c>
      <c r="AV12" s="12">
        <f t="shared" si="31"/>
        <v>0.99494214287371885</v>
      </c>
      <c r="AW12" s="12">
        <f t="shared" si="32"/>
        <v>0.22373357140817415</v>
      </c>
      <c r="AX12" s="13">
        <f t="shared" si="33"/>
        <v>0.22340262476764608</v>
      </c>
      <c r="AY12" s="10">
        <f t="shared" si="96"/>
        <v>1664799.8</v>
      </c>
      <c r="AZ12" s="11">
        <f t="shared" si="96"/>
        <v>1637561.26</v>
      </c>
      <c r="BA12" s="10">
        <f t="shared" si="96"/>
        <v>639618</v>
      </c>
      <c r="BB12" s="10">
        <f t="shared" si="96"/>
        <v>639618</v>
      </c>
      <c r="BC12" s="12">
        <f t="shared" si="34"/>
        <v>0.98363854921174299</v>
      </c>
      <c r="BD12" s="12">
        <f t="shared" si="35"/>
        <v>0.38420115139369909</v>
      </c>
      <c r="BE12" s="13">
        <f t="shared" si="36"/>
        <v>0.38420115139369909</v>
      </c>
      <c r="BF12" s="10">
        <f t="shared" si="96"/>
        <v>1558495.312465</v>
      </c>
      <c r="BG12" s="11">
        <f t="shared" si="96"/>
        <v>1558494.8524635101</v>
      </c>
      <c r="BH12" s="10">
        <f t="shared" si="96"/>
        <v>894987.60184114997</v>
      </c>
      <c r="BI12" s="10">
        <f t="shared" si="96"/>
        <v>894985.4579201499</v>
      </c>
      <c r="BJ12" s="12">
        <f t="shared" si="37"/>
        <v>0.99999970484255796</v>
      </c>
      <c r="BK12" s="12">
        <f t="shared" si="38"/>
        <v>0.57426390357606494</v>
      </c>
      <c r="BL12" s="13">
        <f t="shared" si="39"/>
        <v>0.57426252794087185</v>
      </c>
      <c r="BM12" s="10">
        <f t="shared" ref="BM12:BP12" si="97">SUM(BM10:BM11)</f>
        <v>2212446.5424490003</v>
      </c>
      <c r="BN12" s="11">
        <f t="shared" si="97"/>
        <v>2212430.5723910001</v>
      </c>
      <c r="BO12" s="10">
        <f t="shared" si="97"/>
        <v>1581620.1983527802</v>
      </c>
      <c r="BP12" s="10">
        <f t="shared" si="97"/>
        <v>1581620.1983527802</v>
      </c>
      <c r="BQ12" s="12">
        <f t="shared" si="40"/>
        <v>0.99999278172028394</v>
      </c>
      <c r="BR12" s="12">
        <f t="shared" si="41"/>
        <v>0.71487385932590886</v>
      </c>
      <c r="BS12" s="13">
        <f t="shared" si="42"/>
        <v>0.71487385932590886</v>
      </c>
      <c r="BT12" s="10">
        <f t="shared" ref="BT12:BW12" si="98">SUM(BT10:BT11)</f>
        <v>2353222.8867750005</v>
      </c>
      <c r="BU12" s="11">
        <f t="shared" si="98"/>
        <v>2327259.3242794001</v>
      </c>
      <c r="BV12" s="10">
        <f t="shared" si="98"/>
        <v>1843093.6392685801</v>
      </c>
      <c r="BW12" s="10">
        <f t="shared" si="98"/>
        <v>1842931.2632685802</v>
      </c>
      <c r="BX12" s="12">
        <f t="shared" si="44"/>
        <v>0.98896680690914818</v>
      </c>
      <c r="BY12" s="12">
        <f t="shared" si="45"/>
        <v>0.78322102408007244</v>
      </c>
      <c r="BZ12" s="13">
        <f t="shared" si="46"/>
        <v>0.78315202254141136</v>
      </c>
      <c r="CA12" s="10">
        <f t="shared" ref="CA12:CD12" si="99">SUM(CA10:CA11)</f>
        <v>3848004.4346880005</v>
      </c>
      <c r="CB12" s="11">
        <f t="shared" si="99"/>
        <v>3839540.1448711203</v>
      </c>
      <c r="CC12" s="10">
        <f t="shared" si="99"/>
        <v>1947122.2865883701</v>
      </c>
      <c r="CD12" s="10">
        <f t="shared" si="99"/>
        <v>1944208.5575373701</v>
      </c>
      <c r="CE12" s="12">
        <f t="shared" si="48"/>
        <v>0.99780034301920795</v>
      </c>
      <c r="CF12" s="12">
        <f t="shared" si="49"/>
        <v>0.50600832707882382</v>
      </c>
      <c r="CG12" s="13">
        <f t="shared" si="50"/>
        <v>0.50525112185714205</v>
      </c>
      <c r="CH12" s="10">
        <f t="shared" ref="CH12:CK12" si="100">SUM(CH10:CH11)</f>
        <v>4130294.4451959999</v>
      </c>
      <c r="CI12" s="11">
        <f t="shared" si="100"/>
        <v>4122452.5668099998</v>
      </c>
      <c r="CJ12" s="10">
        <f t="shared" si="100"/>
        <v>1484606.6193683101</v>
      </c>
      <c r="CK12" s="10">
        <f t="shared" si="100"/>
        <v>1484606.6193683101</v>
      </c>
      <c r="CL12" s="12">
        <f t="shared" si="52"/>
        <v>0.99810137546122868</v>
      </c>
      <c r="CM12" s="12">
        <f t="shared" si="53"/>
        <v>0.35944328886650578</v>
      </c>
      <c r="CN12" s="13">
        <f t="shared" si="54"/>
        <v>0.35944328886650578</v>
      </c>
      <c r="CO12" s="10">
        <f t="shared" ref="CO12:CR12" si="101">SUM(CO10:CO11)</f>
        <v>2657746.6080410001</v>
      </c>
      <c r="CP12" s="11">
        <f t="shared" si="101"/>
        <v>2657699.024034</v>
      </c>
      <c r="CQ12" s="10">
        <f t="shared" si="101"/>
        <v>889104.73774639005</v>
      </c>
      <c r="CR12" s="10">
        <f t="shared" si="101"/>
        <v>889104.73774639005</v>
      </c>
      <c r="CS12" s="12">
        <f t="shared" si="55"/>
        <v>0.99998209610846422</v>
      </c>
      <c r="CT12" s="12">
        <f t="shared" si="56"/>
        <v>0.3345332978909305</v>
      </c>
      <c r="CU12" s="13">
        <f t="shared" si="57"/>
        <v>0.3345332978909305</v>
      </c>
      <c r="CV12" s="10">
        <f t="shared" ref="CV12:CY12" si="102">SUM(CV10:CV11)</f>
        <v>1751406.8082610001</v>
      </c>
      <c r="CW12" s="11">
        <f t="shared" si="102"/>
        <v>1437651.6881173998</v>
      </c>
      <c r="CX12" s="10">
        <f t="shared" si="102"/>
        <v>263188.52723740001</v>
      </c>
      <c r="CY12" s="10">
        <f t="shared" si="102"/>
        <v>263181.95487439999</v>
      </c>
      <c r="CZ12" s="124">
        <f t="shared" si="58"/>
        <v>0.82085537257038943</v>
      </c>
      <c r="DA12" s="12">
        <f t="shared" si="59"/>
        <v>0.15027264139661767</v>
      </c>
      <c r="DB12" s="13">
        <f t="shared" si="60"/>
        <v>0.15026888877731243</v>
      </c>
    </row>
    <row r="13" spans="1:106" x14ac:dyDescent="0.3">
      <c r="A13" s="31" t="s">
        <v>22</v>
      </c>
      <c r="B13" s="32">
        <f>+B47</f>
        <v>10669.314</v>
      </c>
      <c r="C13" s="32">
        <f t="shared" ref="C13:E14" si="103">+C47</f>
        <v>10283.889747899999</v>
      </c>
      <c r="D13" s="32">
        <f t="shared" si="103"/>
        <v>10274.889747899999</v>
      </c>
      <c r="E13" s="32">
        <f t="shared" si="103"/>
        <v>10274.6455479</v>
      </c>
      <c r="F13" s="33">
        <f>+C13/B13</f>
        <v>0.96387544202935616</v>
      </c>
      <c r="G13" s="33">
        <f>+D13/B13</f>
        <v>0.96303190138559969</v>
      </c>
      <c r="H13" s="34">
        <f>+E13/B13</f>
        <v>0.96300901331613253</v>
      </c>
      <c r="I13" s="32">
        <f>+I47</f>
        <v>10729.4</v>
      </c>
      <c r="J13" s="32">
        <f t="shared" ref="J13:L14" si="104">+J47</f>
        <v>10069.071472489999</v>
      </c>
      <c r="K13" s="32">
        <f t="shared" si="104"/>
        <v>10069.071472489999</v>
      </c>
      <c r="L13" s="32">
        <f t="shared" si="104"/>
        <v>9944.7644288899992</v>
      </c>
      <c r="M13" s="33">
        <f>+J13/I13</f>
        <v>0.93845615528268111</v>
      </c>
      <c r="N13" s="33">
        <f>+K13/I13</f>
        <v>0.93845615528268111</v>
      </c>
      <c r="O13" s="34">
        <f>+L13/I13</f>
        <v>0.92687050803306792</v>
      </c>
      <c r="P13" s="32">
        <f>+P47</f>
        <v>10056.281999999999</v>
      </c>
      <c r="Q13" s="32">
        <f t="shared" ref="Q13:S14" si="105">+Q47</f>
        <v>8064.0149369999999</v>
      </c>
      <c r="R13" s="32">
        <f t="shared" si="105"/>
        <v>8062.3803870000002</v>
      </c>
      <c r="S13" s="32">
        <f t="shared" si="105"/>
        <v>8052.936573</v>
      </c>
      <c r="T13" s="33">
        <f>+Q13/P13</f>
        <v>0.80188830593652805</v>
      </c>
      <c r="U13" s="33">
        <f>+R13/P13</f>
        <v>0.8017257657452328</v>
      </c>
      <c r="V13" s="34">
        <f>+S13/P13</f>
        <v>0.80078666976522739</v>
      </c>
      <c r="W13" s="32">
        <f>+W47</f>
        <v>9208.5309269999998</v>
      </c>
      <c r="X13" s="32">
        <f t="shared" ref="X13:Z14" si="106">+X47</f>
        <v>8179.7344400000002</v>
      </c>
      <c r="Y13" s="32">
        <f t="shared" si="106"/>
        <v>8179.7344400000002</v>
      </c>
      <c r="Z13" s="32">
        <f t="shared" si="106"/>
        <v>8104.2238850000003</v>
      </c>
      <c r="AA13" s="33">
        <f>+X13/W13</f>
        <v>0.88827789197259432</v>
      </c>
      <c r="AB13" s="33">
        <f>+Y13/W13</f>
        <v>0.88827789197259432</v>
      </c>
      <c r="AC13" s="34">
        <f>+Z13/W13</f>
        <v>0.88007782666374057</v>
      </c>
      <c r="AD13" s="32">
        <f>+AD47</f>
        <v>9038.9310860000005</v>
      </c>
      <c r="AE13" s="32">
        <f t="shared" ref="AE13:AG14" si="107">+AE47</f>
        <v>8567.193158</v>
      </c>
      <c r="AF13" s="32">
        <f t="shared" si="107"/>
        <v>8567.1931559999994</v>
      </c>
      <c r="AG13" s="32">
        <f t="shared" si="107"/>
        <v>8529.2871329999998</v>
      </c>
      <c r="AH13" s="33">
        <f>+AE13/AD13</f>
        <v>0.94781042984931541</v>
      </c>
      <c r="AI13" s="33">
        <f>+AF13/AD13</f>
        <v>0.94781042962805029</v>
      </c>
      <c r="AJ13" s="34">
        <f>+AG13/AD13</f>
        <v>0.94361678962356887</v>
      </c>
      <c r="AK13" s="32">
        <f>+AK47</f>
        <v>11535.672017000001</v>
      </c>
      <c r="AL13" s="32">
        <f t="shared" ref="AL13:AN14" si="108">+AL47</f>
        <v>11050.412886120001</v>
      </c>
      <c r="AM13" s="32">
        <f t="shared" si="108"/>
        <v>11037.098175120002</v>
      </c>
      <c r="AN13" s="32">
        <f t="shared" si="108"/>
        <v>11030.62507362</v>
      </c>
      <c r="AO13" s="33">
        <f>+AL13/AK13</f>
        <v>0.95793403885227679</v>
      </c>
      <c r="AP13" s="33">
        <f>+AM13/AK13</f>
        <v>0.95677981818959001</v>
      </c>
      <c r="AQ13" s="34">
        <f>+AN13/AK13</f>
        <v>0.95621868039974456</v>
      </c>
      <c r="AR13" s="32">
        <f>+AR47</f>
        <v>13044.046</v>
      </c>
      <c r="AS13" s="32">
        <f t="shared" ref="AS13:AU14" si="109">+AS47</f>
        <v>11992.83653771</v>
      </c>
      <c r="AT13" s="32">
        <f t="shared" si="109"/>
        <v>11991.427978549998</v>
      </c>
      <c r="AU13" s="32">
        <f t="shared" si="109"/>
        <v>11943.734552549999</v>
      </c>
      <c r="AV13" s="33">
        <f>+AS13/AR13</f>
        <v>0.91941078233778073</v>
      </c>
      <c r="AW13" s="33">
        <f>+AT13/AR13</f>
        <v>0.91930279750240063</v>
      </c>
      <c r="AX13" s="34">
        <f>+AU13/AR13</f>
        <v>0.91564646065722233</v>
      </c>
      <c r="AY13" s="32">
        <f>+AY47</f>
        <v>12331.28</v>
      </c>
      <c r="AZ13" s="32">
        <f t="shared" ref="AZ13:BB14" si="110">+AZ47</f>
        <v>11814.74602273</v>
      </c>
      <c r="BA13" s="32">
        <f t="shared" si="110"/>
        <v>11796.66701673</v>
      </c>
      <c r="BB13" s="32">
        <f t="shared" si="110"/>
        <v>11766.158019729999</v>
      </c>
      <c r="BC13" s="33">
        <f>+AZ13/AY13</f>
        <v>0.95811189290406185</v>
      </c>
      <c r="BD13" s="33">
        <f>+BA13/AY13</f>
        <v>0.95664578346530116</v>
      </c>
      <c r="BE13" s="34">
        <f>+BB13/AY13</f>
        <v>0.95417166909923368</v>
      </c>
      <c r="BF13" s="32">
        <f>+BF47</f>
        <v>13748.267</v>
      </c>
      <c r="BG13" s="32">
        <f t="shared" ref="BG13:BI14" si="111">+BG47</f>
        <v>13284.859411309999</v>
      </c>
      <c r="BH13" s="32">
        <f t="shared" si="111"/>
        <v>13284.01808131</v>
      </c>
      <c r="BI13" s="32">
        <f t="shared" si="111"/>
        <v>13161.512040309999</v>
      </c>
      <c r="BJ13" s="33">
        <f>+BG13/BF13</f>
        <v>0.9662933816538477</v>
      </c>
      <c r="BK13" s="33">
        <f>+BH13/BF13</f>
        <v>0.9662321863046448</v>
      </c>
      <c r="BL13" s="34">
        <f>+BI13/BF13</f>
        <v>0.95732153298375711</v>
      </c>
      <c r="BM13" s="32">
        <f>+BM47</f>
        <v>14498.607</v>
      </c>
      <c r="BN13" s="32">
        <f t="shared" ref="BN13:BP14" si="112">+BN47</f>
        <v>13812.3215583</v>
      </c>
      <c r="BO13" s="32">
        <f t="shared" si="112"/>
        <v>13807.396678139999</v>
      </c>
      <c r="BP13" s="32">
        <f t="shared" si="112"/>
        <v>13778.58112115</v>
      </c>
      <c r="BQ13" s="33">
        <f>+BN13/BM13</f>
        <v>0.95266542215400418</v>
      </c>
      <c r="BR13" s="33">
        <f>+BO13/BM13</f>
        <v>0.95232574261375591</v>
      </c>
      <c r="BS13" s="34">
        <f>+BP13/BM13</f>
        <v>0.95033827188708542</v>
      </c>
      <c r="BT13" s="32">
        <f>+BT47</f>
        <v>13004.826418000001</v>
      </c>
      <c r="BU13" s="32">
        <f t="shared" ref="BU13:BW14" si="113">+BU47</f>
        <v>12666.36652867</v>
      </c>
      <c r="BV13" s="32">
        <f t="shared" si="113"/>
        <v>12665.259828669999</v>
      </c>
      <c r="BW13" s="32">
        <f t="shared" si="113"/>
        <v>12597.89581027</v>
      </c>
      <c r="BX13" s="33">
        <f>+BU13/BT13</f>
        <v>0.97397428628024296</v>
      </c>
      <c r="BY13" s="33">
        <f>+BV13/BT13</f>
        <v>0.97388918710518069</v>
      </c>
      <c r="BZ13" s="34">
        <f>+BW13/BT13</f>
        <v>0.96870926264984458</v>
      </c>
      <c r="CA13" s="32">
        <f>+CA47</f>
        <v>16325.605450999999</v>
      </c>
      <c r="CB13" s="32">
        <f t="shared" ref="CB13:CD14" si="114">+CB47</f>
        <v>14880.17881831</v>
      </c>
      <c r="CC13" s="32">
        <f t="shared" si="114"/>
        <v>14876.681851379999</v>
      </c>
      <c r="CD13" s="32">
        <f t="shared" si="114"/>
        <v>14825.934591839999</v>
      </c>
      <c r="CE13" s="33">
        <f>+CB13/CA13</f>
        <v>0.9114626016763463</v>
      </c>
      <c r="CF13" s="33">
        <f>+CC13/CA13</f>
        <v>0.91124840031392229</v>
      </c>
      <c r="CG13" s="34">
        <f>+CD13/CA13</f>
        <v>0.9081399545235157</v>
      </c>
      <c r="CH13" s="32">
        <f>+CH47</f>
        <v>17607.357</v>
      </c>
      <c r="CI13" s="32">
        <f t="shared" ref="CI13:CK13" si="115">+CI47</f>
        <v>16464.458508</v>
      </c>
      <c r="CJ13" s="32">
        <f t="shared" si="115"/>
        <v>16214.6886189</v>
      </c>
      <c r="CK13" s="32">
        <f t="shared" si="115"/>
        <v>16132.314397799999</v>
      </c>
      <c r="CL13" s="33">
        <f>+CI13/CH13</f>
        <v>0.93508971891692771</v>
      </c>
      <c r="CM13" s="33">
        <f>+CJ13/CH13</f>
        <v>0.92090417766278043</v>
      </c>
      <c r="CN13" s="34">
        <f>+CK13/CH13</f>
        <v>0.91622577981465358</v>
      </c>
      <c r="CO13" s="32">
        <v>19436.2</v>
      </c>
      <c r="CP13" s="32">
        <v>18488.67267634</v>
      </c>
      <c r="CQ13" s="32">
        <v>18296.335436129997</v>
      </c>
      <c r="CR13" s="32">
        <v>18086.753003129998</v>
      </c>
      <c r="CS13" s="33">
        <f>+CP13/CO13</f>
        <v>0.95124935308033465</v>
      </c>
      <c r="CT13" s="33">
        <f>+CQ13/CO13</f>
        <v>0.9413535277538817</v>
      </c>
      <c r="CU13" s="34">
        <f>+CR13/CO13</f>
        <v>0.93057043059497213</v>
      </c>
      <c r="CV13" s="32">
        <v>28247.599999999999</v>
      </c>
      <c r="CW13" s="32">
        <v>10993.217715369999</v>
      </c>
      <c r="CX13" s="32">
        <v>10749.584745290002</v>
      </c>
      <c r="CY13" s="32">
        <v>10747.879615290001</v>
      </c>
      <c r="CZ13" s="121">
        <f t="shared" si="58"/>
        <v>0.38917351263009953</v>
      </c>
      <c r="DA13" s="33">
        <f>+CX13/CV13</f>
        <v>0.3805486039624606</v>
      </c>
      <c r="DB13" s="34">
        <f>+CY13/CV13</f>
        <v>0.38048824025014522</v>
      </c>
    </row>
    <row r="14" spans="1:106" x14ac:dyDescent="0.3">
      <c r="A14" s="31" t="s">
        <v>23</v>
      </c>
      <c r="B14" s="32">
        <f>+B48</f>
        <v>6880</v>
      </c>
      <c r="C14" s="32">
        <f t="shared" si="103"/>
        <v>6599.7893750000003</v>
      </c>
      <c r="D14" s="32">
        <f t="shared" si="103"/>
        <v>6599.7893750000003</v>
      </c>
      <c r="E14" s="32">
        <f t="shared" si="103"/>
        <v>6456.2906999999996</v>
      </c>
      <c r="F14" s="33">
        <f t="shared" ref="F14:F15" si="116">+C14/B14</f>
        <v>0.95927171148255819</v>
      </c>
      <c r="G14" s="33">
        <f t="shared" ref="G14:G15" si="117">+D14/B14</f>
        <v>0.95927171148255819</v>
      </c>
      <c r="H14" s="34">
        <f t="shared" ref="H14:H15" si="118">+E14/B14</f>
        <v>0.93841434593023254</v>
      </c>
      <c r="I14" s="32">
        <f>+I48</f>
        <v>5360</v>
      </c>
      <c r="J14" s="32">
        <f t="shared" si="104"/>
        <v>5260.7350420000002</v>
      </c>
      <c r="K14" s="32">
        <f t="shared" si="104"/>
        <v>5240.1180219999997</v>
      </c>
      <c r="L14" s="32">
        <f t="shared" si="104"/>
        <v>5078.9927470100001</v>
      </c>
      <c r="M14" s="33">
        <f t="shared" ref="M14:M16" si="119">+J14/I14</f>
        <v>0.98148041828358212</v>
      </c>
      <c r="N14" s="33">
        <f t="shared" ref="N14:N16" si="120">+K14/I14</f>
        <v>0.97763395932835817</v>
      </c>
      <c r="O14" s="34">
        <f t="shared" ref="O14:O16" si="121">+L14/I14</f>
        <v>0.9475732736958955</v>
      </c>
      <c r="P14" s="32">
        <f>+P48</f>
        <v>3030</v>
      </c>
      <c r="Q14" s="32">
        <f t="shared" si="105"/>
        <v>1944.0262700000001</v>
      </c>
      <c r="R14" s="32">
        <f t="shared" si="105"/>
        <v>1928.419181</v>
      </c>
      <c r="S14" s="32">
        <f t="shared" si="105"/>
        <v>1920.2814370000001</v>
      </c>
      <c r="T14" s="33">
        <f t="shared" ref="T14:T16" si="122">+Q14/P14</f>
        <v>0.64159282838283827</v>
      </c>
      <c r="U14" s="33">
        <f t="shared" ref="U14:U16" si="123">+R14/P14</f>
        <v>0.63644197392739277</v>
      </c>
      <c r="V14" s="34">
        <f t="shared" ref="V14:V16" si="124">+S14/P14</f>
        <v>0.63375624983498358</v>
      </c>
      <c r="W14" s="32">
        <f>+W48</f>
        <v>3120.9</v>
      </c>
      <c r="X14" s="32">
        <f t="shared" si="106"/>
        <v>2713.0606400000001</v>
      </c>
      <c r="Y14" s="32">
        <f t="shared" si="106"/>
        <v>2674.3996400000001</v>
      </c>
      <c r="Z14" s="32">
        <f t="shared" si="106"/>
        <v>1798.261994</v>
      </c>
      <c r="AA14" s="33">
        <f t="shared" ref="AA14:AA16" si="125">+X14/W14</f>
        <v>0.86931995257778205</v>
      </c>
      <c r="AB14" s="33">
        <f t="shared" ref="AB14:AB16" si="126">+Y14/W14</f>
        <v>0.85693217981992376</v>
      </c>
      <c r="AC14" s="34">
        <f t="shared" ref="AC14:AC16" si="127">+Z14/W14</f>
        <v>0.57619981223365047</v>
      </c>
      <c r="AD14" s="32">
        <f>+AD48</f>
        <v>3163.2176009999998</v>
      </c>
      <c r="AE14" s="32">
        <f t="shared" si="107"/>
        <v>3059.0476588299998</v>
      </c>
      <c r="AF14" s="32">
        <f t="shared" si="107"/>
        <v>3005.4605138299999</v>
      </c>
      <c r="AG14" s="32">
        <f t="shared" si="107"/>
        <v>2825.31964083</v>
      </c>
      <c r="AH14" s="33">
        <f t="shared" ref="AH14:AH16" si="128">+AE14/AD14</f>
        <v>0.9670683603502116</v>
      </c>
      <c r="AI14" s="33">
        <f t="shared" ref="AI14:AI16" si="129">+AF14/AD14</f>
        <v>0.9501276525775123</v>
      </c>
      <c r="AJ14" s="34">
        <f t="shared" ref="AJ14:AJ16" si="130">+AG14/AD14</f>
        <v>0.89317903388525066</v>
      </c>
      <c r="AK14" s="32">
        <f>+AK48</f>
        <v>4010</v>
      </c>
      <c r="AL14" s="32">
        <f t="shared" si="108"/>
        <v>3971.2266864899998</v>
      </c>
      <c r="AM14" s="32">
        <f t="shared" si="108"/>
        <v>3795.6822862399999</v>
      </c>
      <c r="AN14" s="32">
        <f t="shared" si="108"/>
        <v>3637.0559812399997</v>
      </c>
      <c r="AO14" s="33">
        <f t="shared" ref="AO14:AO16" si="131">+AL14/AK14</f>
        <v>0.99033084451122189</v>
      </c>
      <c r="AP14" s="33">
        <f t="shared" ref="AP14:AP16" si="132">+AM14/AK14</f>
        <v>0.94655418609476305</v>
      </c>
      <c r="AQ14" s="34">
        <f t="shared" ref="AQ14:AQ16" si="133">+AN14/AK14</f>
        <v>0.9069965040498752</v>
      </c>
      <c r="AR14" s="32">
        <f>+AR48</f>
        <v>4008</v>
      </c>
      <c r="AS14" s="32">
        <f t="shared" si="109"/>
        <v>3993.8033591500002</v>
      </c>
      <c r="AT14" s="32">
        <f t="shared" si="109"/>
        <v>3803.18466915</v>
      </c>
      <c r="AU14" s="32">
        <f t="shared" si="109"/>
        <v>3743.5551721500001</v>
      </c>
      <c r="AV14" s="33">
        <f t="shared" ref="AV14:AV16" si="134">+AS14/AR14</f>
        <v>0.99645792393962085</v>
      </c>
      <c r="AW14" s="33">
        <f t="shared" ref="AW14:AW16" si="135">+AT14/AR14</f>
        <v>0.94889837054640713</v>
      </c>
      <c r="AX14" s="34">
        <f t="shared" ref="AX14:AX16" si="136">+AU14/AR14</f>
        <v>0.9340207515344312</v>
      </c>
      <c r="AY14" s="32">
        <f>+AY48</f>
        <v>4963.9973030000001</v>
      </c>
      <c r="AZ14" s="32">
        <f t="shared" si="110"/>
        <v>4895.77197824</v>
      </c>
      <c r="BA14" s="32">
        <f t="shared" si="110"/>
        <v>4443.9236702399994</v>
      </c>
      <c r="BB14" s="32">
        <f t="shared" si="110"/>
        <v>4327.5340602400001</v>
      </c>
      <c r="BC14" s="33">
        <f t="shared" ref="BC14:BC16" si="137">+AZ14/AY14</f>
        <v>0.98625597062295578</v>
      </c>
      <c r="BD14" s="33">
        <f t="shared" ref="BD14:BD16" si="138">+BA14/AY14</f>
        <v>0.89523087926625311</v>
      </c>
      <c r="BE14" s="34">
        <f t="shared" ref="BE14:BE16" si="139">+BB14/AY14</f>
        <v>0.87178412801003091</v>
      </c>
      <c r="BF14" s="32">
        <f>+BF48</f>
        <v>9835.5430749999996</v>
      </c>
      <c r="BG14" s="32">
        <f t="shared" si="111"/>
        <v>9176.2695652300008</v>
      </c>
      <c r="BH14" s="32">
        <f t="shared" si="111"/>
        <v>8009.2448219099997</v>
      </c>
      <c r="BI14" s="32">
        <f t="shared" si="111"/>
        <v>7965.6835819099997</v>
      </c>
      <c r="BJ14" s="33">
        <f t="shared" ref="BJ14:BJ16" si="140">+BG14/BF14</f>
        <v>0.93297029917486296</v>
      </c>
      <c r="BK14" s="33">
        <f t="shared" ref="BK14:BK16" si="141">+BH14/BF14</f>
        <v>0.81431648062910855</v>
      </c>
      <c r="BL14" s="34">
        <f t="shared" ref="BL14:BL16" si="142">+BI14/BF14</f>
        <v>0.8098875192928785</v>
      </c>
      <c r="BM14" s="32">
        <f>+BM48</f>
        <v>10000</v>
      </c>
      <c r="BN14" s="32">
        <f t="shared" si="112"/>
        <v>9820.111919949999</v>
      </c>
      <c r="BO14" s="32">
        <f t="shared" si="112"/>
        <v>9569.9960139399991</v>
      </c>
      <c r="BP14" s="32">
        <f t="shared" si="112"/>
        <v>9348.1535970599998</v>
      </c>
      <c r="BQ14" s="33">
        <f t="shared" ref="BQ14:BQ16" si="143">+BN14/BM14</f>
        <v>0.98201119199499987</v>
      </c>
      <c r="BR14" s="33">
        <f t="shared" ref="BR14:BR16" si="144">+BO14/BM14</f>
        <v>0.95699960139399987</v>
      </c>
      <c r="BS14" s="34">
        <f t="shared" ref="BS14:BS16" si="145">+BP14/BM14</f>
        <v>0.93481535970599994</v>
      </c>
      <c r="BT14" s="32">
        <f>+BT48</f>
        <v>10785.1</v>
      </c>
      <c r="BU14" s="32">
        <f t="shared" si="113"/>
        <v>10373.742424919999</v>
      </c>
      <c r="BV14" s="32">
        <f t="shared" si="113"/>
        <v>10077.12261692</v>
      </c>
      <c r="BW14" s="32">
        <f t="shared" si="113"/>
        <v>9386.6839601600004</v>
      </c>
      <c r="BX14" s="33">
        <f t="shared" ref="BX14:BX16" si="146">+BU14/BT14</f>
        <v>0.96185871479355767</v>
      </c>
      <c r="BY14" s="33">
        <f t="shared" ref="BY14:BY16" si="147">+BV14/BT14</f>
        <v>0.93435597416064753</v>
      </c>
      <c r="BZ14" s="34">
        <f t="shared" ref="BZ14:BZ16" si="148">+BW14/BT14</f>
        <v>0.87033814801531739</v>
      </c>
      <c r="CA14" s="32">
        <f>+CA48</f>
        <v>12304.54</v>
      </c>
      <c r="CB14" s="32">
        <f t="shared" si="114"/>
        <v>11181.586151309999</v>
      </c>
      <c r="CC14" s="32">
        <f t="shared" si="114"/>
        <v>11161.595664009999</v>
      </c>
      <c r="CD14" s="32">
        <f t="shared" si="114"/>
        <v>10608.70081036</v>
      </c>
      <c r="CE14" s="33">
        <f t="shared" ref="CE14:CE16" si="149">+CB14/CA14</f>
        <v>0.90873662496200569</v>
      </c>
      <c r="CF14" s="33">
        <f t="shared" ref="CF14:CF16" si="150">+CC14/CA14</f>
        <v>0.90711198175713992</v>
      </c>
      <c r="CG14" s="34">
        <f t="shared" ref="CG14:CG16" si="151">+CD14/CA14</f>
        <v>0.86217776612209795</v>
      </c>
      <c r="CH14" s="32">
        <f>+CH48</f>
        <v>13039.03584</v>
      </c>
      <c r="CI14" s="32">
        <f t="shared" ref="CI14:CK14" si="152">+CI48</f>
        <v>11447.524863619999</v>
      </c>
      <c r="CJ14" s="32">
        <f t="shared" si="152"/>
        <v>11384.68482742</v>
      </c>
      <c r="CK14" s="32">
        <f t="shared" si="152"/>
        <v>11124.94620144</v>
      </c>
      <c r="CL14" s="33">
        <f t="shared" ref="CL14:CL16" si="153">+CI14/CH14</f>
        <v>0.87794258748045584</v>
      </c>
      <c r="CM14" s="33">
        <f t="shared" ref="CM14:CM16" si="154">+CJ14/CH14</f>
        <v>0.87312320996120518</v>
      </c>
      <c r="CN14" s="34">
        <f t="shared" ref="CN14:CN16" si="155">+CK14/CH14</f>
        <v>0.85320313081062893</v>
      </c>
      <c r="CO14" s="32">
        <v>12011.072018999999</v>
      </c>
      <c r="CP14" s="32">
        <v>11851.714003219999</v>
      </c>
      <c r="CQ14" s="32">
        <v>11494.181574260001</v>
      </c>
      <c r="CR14" s="32">
        <v>11215.633898260001</v>
      </c>
      <c r="CS14" s="33">
        <f t="shared" ref="CS14:CS15" si="156">+CP14/CO14</f>
        <v>0.98673240693853836</v>
      </c>
      <c r="CT14" s="33">
        <f t="shared" ref="CT14:CT15" si="157">+CQ14/CO14</f>
        <v>0.95696550283585491</v>
      </c>
      <c r="CU14" s="34">
        <f t="shared" ref="CU14:CU16" si="158">+CR14/CO14</f>
        <v>0.93377459401777663</v>
      </c>
      <c r="CV14" s="32">
        <v>16249.000676</v>
      </c>
      <c r="CW14" s="32">
        <v>12596.296568</v>
      </c>
      <c r="CX14" s="32">
        <v>5158.1536930699995</v>
      </c>
      <c r="CY14" s="32">
        <v>5100.5203687399999</v>
      </c>
      <c r="CZ14" s="121">
        <f t="shared" si="58"/>
        <v>0.7752043845136215</v>
      </c>
      <c r="DA14" s="33">
        <f t="shared" ref="DA14:DA16" si="159">+CX14/CV14</f>
        <v>0.31744436448259028</v>
      </c>
      <c r="DB14" s="34">
        <f t="shared" ref="DB14:DB16" si="160">+CY14/CV14</f>
        <v>0.31389748024772623</v>
      </c>
    </row>
    <row r="15" spans="1:106" x14ac:dyDescent="0.3">
      <c r="A15" s="9" t="s">
        <v>24</v>
      </c>
      <c r="B15" s="10">
        <f>SUM(B13:B14)</f>
        <v>17549.313999999998</v>
      </c>
      <c r="C15" s="10">
        <f t="shared" ref="C15:E15" si="161">SUM(C13:C14)</f>
        <v>16883.679122900001</v>
      </c>
      <c r="D15" s="10">
        <f t="shared" si="161"/>
        <v>16874.679122900001</v>
      </c>
      <c r="E15" s="10">
        <f t="shared" si="161"/>
        <v>16730.936247899997</v>
      </c>
      <c r="F15" s="12">
        <f t="shared" si="116"/>
        <v>0.96207060417860224</v>
      </c>
      <c r="G15" s="12">
        <f t="shared" si="117"/>
        <v>0.96155776361970635</v>
      </c>
      <c r="H15" s="13">
        <f t="shared" si="118"/>
        <v>0.95336696624722761</v>
      </c>
      <c r="I15" s="10">
        <f>SUM(I13:I14)</f>
        <v>16089.4</v>
      </c>
      <c r="J15" s="10">
        <f t="shared" ref="J15:L15" si="162">SUM(J13:J14)</f>
        <v>15329.806514489999</v>
      </c>
      <c r="K15" s="10">
        <f t="shared" si="162"/>
        <v>15309.189494489998</v>
      </c>
      <c r="L15" s="10">
        <f t="shared" si="162"/>
        <v>15023.757175899998</v>
      </c>
      <c r="M15" s="12">
        <f t="shared" si="119"/>
        <v>0.95278919751451263</v>
      </c>
      <c r="N15" s="12">
        <f t="shared" si="120"/>
        <v>0.95150779360883553</v>
      </c>
      <c r="O15" s="13">
        <f t="shared" si="121"/>
        <v>0.93376739815655019</v>
      </c>
      <c r="P15" s="10">
        <f>SUM(P13:P14)</f>
        <v>13086.281999999999</v>
      </c>
      <c r="Q15" s="10">
        <f t="shared" ref="Q15:S15" si="163">SUM(Q13:Q14)</f>
        <v>10008.041207</v>
      </c>
      <c r="R15" s="10">
        <f t="shared" si="163"/>
        <v>9990.7995680000004</v>
      </c>
      <c r="S15" s="10">
        <f t="shared" si="163"/>
        <v>9973.2180100000005</v>
      </c>
      <c r="T15" s="12">
        <f t="shared" si="122"/>
        <v>0.76477346331066387</v>
      </c>
      <c r="U15" s="12">
        <f t="shared" si="123"/>
        <v>0.76345592797098527</v>
      </c>
      <c r="V15" s="13">
        <f t="shared" si="124"/>
        <v>0.7621124174154279</v>
      </c>
      <c r="W15" s="10">
        <f>SUM(W13:W14)</f>
        <v>12329.430926999999</v>
      </c>
      <c r="X15" s="10">
        <f t="shared" ref="X15:Z15" si="164">SUM(X13:X14)</f>
        <v>10892.79508</v>
      </c>
      <c r="Y15" s="10">
        <f t="shared" si="164"/>
        <v>10854.13408</v>
      </c>
      <c r="Z15" s="10">
        <f t="shared" si="164"/>
        <v>9902.4858789999998</v>
      </c>
      <c r="AA15" s="12">
        <f t="shared" si="125"/>
        <v>0.88347914388701132</v>
      </c>
      <c r="AB15" s="12">
        <f t="shared" si="126"/>
        <v>0.88034347605052288</v>
      </c>
      <c r="AC15" s="13">
        <f t="shared" si="127"/>
        <v>0.80315838886892366</v>
      </c>
      <c r="AD15" s="10">
        <f>SUM(AD13:AD14)</f>
        <v>12202.148687000001</v>
      </c>
      <c r="AE15" s="10">
        <f t="shared" ref="AE15:AG15" si="165">SUM(AE13:AE14)</f>
        <v>11626.240816829999</v>
      </c>
      <c r="AF15" s="10">
        <f t="shared" si="165"/>
        <v>11572.653669829999</v>
      </c>
      <c r="AG15" s="10">
        <f t="shared" si="165"/>
        <v>11354.606773830001</v>
      </c>
      <c r="AH15" s="12">
        <f t="shared" si="128"/>
        <v>0.95280274934007603</v>
      </c>
      <c r="AI15" s="12">
        <f t="shared" si="129"/>
        <v>0.94841113370134089</v>
      </c>
      <c r="AJ15" s="13">
        <f t="shared" si="130"/>
        <v>0.93054158452658753</v>
      </c>
      <c r="AK15" s="10">
        <f>SUM(AK13:AK14)</f>
        <v>15545.672017000001</v>
      </c>
      <c r="AL15" s="10">
        <f t="shared" ref="AL15:AN15" si="166">SUM(AL13:AL14)</f>
        <v>15021.63957261</v>
      </c>
      <c r="AM15" s="10">
        <f t="shared" si="166"/>
        <v>14832.780461360002</v>
      </c>
      <c r="AN15" s="10">
        <f t="shared" si="166"/>
        <v>14667.681054860001</v>
      </c>
      <c r="AO15" s="12">
        <f t="shared" si="131"/>
        <v>0.96629078216644837</v>
      </c>
      <c r="AP15" s="12">
        <f t="shared" si="132"/>
        <v>0.95414212040107271</v>
      </c>
      <c r="AQ15" s="13">
        <f t="shared" si="133"/>
        <v>0.94352183931451328</v>
      </c>
      <c r="AR15" s="10">
        <f>SUM(AR13:AR14)</f>
        <v>17052.046000000002</v>
      </c>
      <c r="AS15" s="10">
        <f t="shared" ref="AS15:AU15" si="167">SUM(AS13:AS14)</f>
        <v>15986.639896860001</v>
      </c>
      <c r="AT15" s="10">
        <f t="shared" si="167"/>
        <v>15794.612647699998</v>
      </c>
      <c r="AU15" s="10">
        <f t="shared" si="167"/>
        <v>15687.289724699998</v>
      </c>
      <c r="AV15" s="12">
        <f t="shared" si="134"/>
        <v>0.93752033608518293</v>
      </c>
      <c r="AW15" s="12">
        <f t="shared" si="135"/>
        <v>0.92625909217580082</v>
      </c>
      <c r="AX15" s="13">
        <f t="shared" si="136"/>
        <v>0.91996524784767741</v>
      </c>
      <c r="AY15" s="10">
        <f>SUM(AY13:AY14)</f>
        <v>17295.277303000003</v>
      </c>
      <c r="AZ15" s="10">
        <f t="shared" ref="AZ15:BB15" si="168">SUM(AZ13:AZ14)</f>
        <v>16710.518000969998</v>
      </c>
      <c r="BA15" s="10">
        <f t="shared" si="168"/>
        <v>16240.590686969999</v>
      </c>
      <c r="BB15" s="10">
        <f t="shared" si="168"/>
        <v>16093.692079969998</v>
      </c>
      <c r="BC15" s="12">
        <f t="shared" si="137"/>
        <v>0.96618965444812077</v>
      </c>
      <c r="BD15" s="12">
        <f t="shared" si="138"/>
        <v>0.93901880857110864</v>
      </c>
      <c r="BE15" s="13">
        <f t="shared" si="139"/>
        <v>0.93052524096727951</v>
      </c>
      <c r="BF15" s="10">
        <f>SUM(BF13:BF14)</f>
        <v>23583.810075000001</v>
      </c>
      <c r="BG15" s="10">
        <f t="shared" ref="BG15:BI15" si="169">SUM(BG13:BG14)</f>
        <v>22461.12897654</v>
      </c>
      <c r="BH15" s="10">
        <f t="shared" si="169"/>
        <v>21293.262903219998</v>
      </c>
      <c r="BI15" s="10">
        <f t="shared" si="169"/>
        <v>21127.195622219999</v>
      </c>
      <c r="BJ15" s="12">
        <f t="shared" si="140"/>
        <v>0.95239611009036662</v>
      </c>
      <c r="BK15" s="12">
        <f t="shared" si="141"/>
        <v>0.90287628824622801</v>
      </c>
      <c r="BL15" s="13">
        <f t="shared" si="142"/>
        <v>0.89583470843058843</v>
      </c>
      <c r="BM15" s="10">
        <f>SUM(BM13:BM14)</f>
        <v>24498.607</v>
      </c>
      <c r="BN15" s="10">
        <f t="shared" ref="BN15:BP15" si="170">SUM(BN13:BN14)</f>
        <v>23632.433478250001</v>
      </c>
      <c r="BO15" s="10">
        <f t="shared" si="170"/>
        <v>23377.39269208</v>
      </c>
      <c r="BP15" s="10">
        <f t="shared" si="170"/>
        <v>23126.734718209998</v>
      </c>
      <c r="BQ15" s="12">
        <f t="shared" si="143"/>
        <v>0.96464396846114564</v>
      </c>
      <c r="BR15" s="12">
        <f t="shared" si="144"/>
        <v>0.95423354854747455</v>
      </c>
      <c r="BS15" s="13">
        <f t="shared" si="145"/>
        <v>0.94400202910353226</v>
      </c>
      <c r="BT15" s="10">
        <f>SUM(BT13:BT14)</f>
        <v>23789.926418000003</v>
      </c>
      <c r="BU15" s="10">
        <f t="shared" ref="BU15:BW15" si="171">SUM(BU13:BU14)</f>
        <v>23040.108953589999</v>
      </c>
      <c r="BV15" s="10">
        <f t="shared" si="171"/>
        <v>22742.382445589999</v>
      </c>
      <c r="BW15" s="10">
        <f t="shared" si="171"/>
        <v>21984.579770429998</v>
      </c>
      <c r="BX15" s="12">
        <f t="shared" si="146"/>
        <v>0.96848172410307776</v>
      </c>
      <c r="BY15" s="12">
        <f t="shared" si="147"/>
        <v>0.95596690994313427</v>
      </c>
      <c r="BZ15" s="13">
        <f t="shared" si="148"/>
        <v>0.9241129789201854</v>
      </c>
      <c r="CA15" s="10">
        <f>SUM(CA13:CA14)</f>
        <v>28630.145451</v>
      </c>
      <c r="CB15" s="10">
        <f t="shared" ref="CB15:CD15" si="172">SUM(CB13:CB14)</f>
        <v>26061.764969619999</v>
      </c>
      <c r="CC15" s="10">
        <f t="shared" si="172"/>
        <v>26038.27751539</v>
      </c>
      <c r="CD15" s="10">
        <f t="shared" si="172"/>
        <v>25434.635402200001</v>
      </c>
      <c r="CE15" s="12">
        <f t="shared" si="149"/>
        <v>0.91029104320214715</v>
      </c>
      <c r="CF15" s="12">
        <f t="shared" si="150"/>
        <v>0.9094706682491035</v>
      </c>
      <c r="CG15" s="13">
        <f t="shared" si="151"/>
        <v>0.88838652411776742</v>
      </c>
      <c r="CH15" s="10">
        <f>SUM(CH13:CH14)</f>
        <v>30646.39284</v>
      </c>
      <c r="CI15" s="10">
        <f t="shared" ref="CI15:CK15" si="173">SUM(CI13:CI14)</f>
        <v>27911.983371620001</v>
      </c>
      <c r="CJ15" s="10">
        <f t="shared" si="173"/>
        <v>27599.373446320002</v>
      </c>
      <c r="CK15" s="10">
        <f t="shared" si="173"/>
        <v>27257.260599239999</v>
      </c>
      <c r="CL15" s="12">
        <f t="shared" si="153"/>
        <v>0.91077548726024882</v>
      </c>
      <c r="CM15" s="12">
        <f t="shared" si="154"/>
        <v>0.90057494173660146</v>
      </c>
      <c r="CN15" s="13">
        <f t="shared" si="155"/>
        <v>0.88941170797965918</v>
      </c>
      <c r="CO15" s="10">
        <f>SUM(CO13:CO14)</f>
        <v>31447.272019</v>
      </c>
      <c r="CP15" s="10">
        <f t="shared" ref="CP15:CR15" si="174">SUM(CP13:CP14)</f>
        <v>30340.386679559997</v>
      </c>
      <c r="CQ15" s="10">
        <f t="shared" si="174"/>
        <v>29790.517010389998</v>
      </c>
      <c r="CR15" s="10">
        <f t="shared" si="174"/>
        <v>29302.386901389997</v>
      </c>
      <c r="CS15" s="12">
        <f t="shared" si="156"/>
        <v>0.96480186456964412</v>
      </c>
      <c r="CT15" s="12">
        <f t="shared" si="157"/>
        <v>0.94731641563029656</v>
      </c>
      <c r="CU15" s="13">
        <f t="shared" si="158"/>
        <v>0.9317942390578714</v>
      </c>
      <c r="CV15" s="10">
        <f>SUM(CV13:CV14)</f>
        <v>44496.600676000002</v>
      </c>
      <c r="CW15" s="10">
        <f t="shared" ref="CW15:CY15" si="175">SUM(CW13:CW14)</f>
        <v>23589.514283370001</v>
      </c>
      <c r="CX15" s="10">
        <f t="shared" si="175"/>
        <v>15907.73843836</v>
      </c>
      <c r="CY15" s="10">
        <f t="shared" si="175"/>
        <v>15848.399984030002</v>
      </c>
      <c r="CZ15" s="124">
        <f t="shared" si="58"/>
        <v>0.53014194174372975</v>
      </c>
      <c r="DA15" s="12">
        <f t="shared" si="159"/>
        <v>0.35750457780340306</v>
      </c>
      <c r="DB15" s="13">
        <f t="shared" si="160"/>
        <v>0.356171027522516</v>
      </c>
    </row>
    <row r="16" spans="1:106" x14ac:dyDescent="0.3">
      <c r="A16" s="117" t="s">
        <v>25</v>
      </c>
      <c r="B16" s="118">
        <f>SUM(B9+B12+B15)</f>
        <v>3079534.6006909995</v>
      </c>
      <c r="C16" s="118">
        <f t="shared" ref="C16:E16" si="176">SUM(C9+C12+C15)</f>
        <v>3068204.84142558</v>
      </c>
      <c r="D16" s="118">
        <f t="shared" si="176"/>
        <v>3011096.0409867503</v>
      </c>
      <c r="E16" s="118">
        <f t="shared" si="176"/>
        <v>2083908.1193947701</v>
      </c>
      <c r="F16" s="119">
        <f t="shared" si="13"/>
        <v>0.99632095081416605</v>
      </c>
      <c r="G16" s="119">
        <f t="shared" si="14"/>
        <v>0.9777763303296243</v>
      </c>
      <c r="H16" s="119">
        <f t="shared" si="15"/>
        <v>0.67669579647755007</v>
      </c>
      <c r="I16" s="118">
        <f>SUM(I9+I12+I15)</f>
        <v>3596473.8443100001</v>
      </c>
      <c r="J16" s="118">
        <f t="shared" ref="J16:L16" si="177">SUM(J9+J12+J15)</f>
        <v>3553874.9865144901</v>
      </c>
      <c r="K16" s="118">
        <f t="shared" si="177"/>
        <v>3478035.6294944896</v>
      </c>
      <c r="L16" s="118">
        <f t="shared" si="177"/>
        <v>2012634.5990179903</v>
      </c>
      <c r="M16" s="119">
        <f t="shared" si="119"/>
        <v>0.98815538228843069</v>
      </c>
      <c r="N16" s="119">
        <f t="shared" si="120"/>
        <v>0.96706823963063371</v>
      </c>
      <c r="O16" s="119">
        <f t="shared" si="121"/>
        <v>0.55961330073404814</v>
      </c>
      <c r="P16" s="118">
        <f>SUM(P9+P12+P15)</f>
        <v>3718866.7800000003</v>
      </c>
      <c r="Q16" s="118">
        <f t="shared" ref="Q16:S16" si="178">SUM(Q9+Q12+Q15)</f>
        <v>3703315.6162070003</v>
      </c>
      <c r="R16" s="118">
        <f t="shared" si="178"/>
        <v>3668241.8845679997</v>
      </c>
      <c r="S16" s="118">
        <f t="shared" si="178"/>
        <v>2229912.9330100003</v>
      </c>
      <c r="T16" s="119">
        <f t="shared" si="122"/>
        <v>0.99581830576006813</v>
      </c>
      <c r="U16" s="119">
        <f t="shared" si="123"/>
        <v>0.98638701023003561</v>
      </c>
      <c r="V16" s="119">
        <f t="shared" si="124"/>
        <v>0.59962162264118535</v>
      </c>
      <c r="W16" s="118">
        <f>SUM(W9+W12+W15)</f>
        <v>3896354.111854</v>
      </c>
      <c r="X16" s="118">
        <f t="shared" ref="X16:Z16" si="179">SUM(X9+X12+X15)</f>
        <v>3748936.0695199999</v>
      </c>
      <c r="Y16" s="118">
        <f t="shared" si="179"/>
        <v>3682048.7885199999</v>
      </c>
      <c r="Z16" s="118">
        <f t="shared" si="179"/>
        <v>2135937.5320499996</v>
      </c>
      <c r="AA16" s="119">
        <f t="shared" si="125"/>
        <v>0.96216513230008904</v>
      </c>
      <c r="AB16" s="119">
        <f t="shared" si="126"/>
        <v>0.94499849931965574</v>
      </c>
      <c r="AC16" s="119">
        <f t="shared" si="127"/>
        <v>0.54818876075759382</v>
      </c>
      <c r="AD16" s="118">
        <f>SUM(AD9+AD12+AD15)</f>
        <v>3243988.688687</v>
      </c>
      <c r="AE16" s="118">
        <f t="shared" ref="AE16:AG16" si="180">SUM(AE9+AE12+AE15)</f>
        <v>3234866.3208168303</v>
      </c>
      <c r="AF16" s="118">
        <f t="shared" si="180"/>
        <v>3152340.1136698299</v>
      </c>
      <c r="AG16" s="118">
        <f t="shared" si="180"/>
        <v>2058921.61677383</v>
      </c>
      <c r="AH16" s="119">
        <f t="shared" si="128"/>
        <v>0.99718791625199477</v>
      </c>
      <c r="AI16" s="119">
        <f t="shared" si="129"/>
        <v>0.97174818292776954</v>
      </c>
      <c r="AJ16" s="119">
        <f t="shared" si="130"/>
        <v>0.63468828481247752</v>
      </c>
      <c r="AK16" s="118">
        <f>SUM(AK9+AK12+AK15)</f>
        <v>3847385.012017</v>
      </c>
      <c r="AL16" s="118">
        <f t="shared" ref="AL16:AN16" si="181">SUM(AL9+AL12+AL15)</f>
        <v>3844846.5795726101</v>
      </c>
      <c r="AM16" s="118">
        <f t="shared" si="181"/>
        <v>3771112.7204613602</v>
      </c>
      <c r="AN16" s="118">
        <f t="shared" si="181"/>
        <v>2294670.4310548599</v>
      </c>
      <c r="AO16" s="119">
        <f t="shared" si="131"/>
        <v>0.99934021876249424</v>
      </c>
      <c r="AP16" s="119">
        <f t="shared" si="132"/>
        <v>0.98017555006389812</v>
      </c>
      <c r="AQ16" s="119">
        <f t="shared" si="133"/>
        <v>0.59642339508202058</v>
      </c>
      <c r="AR16" s="118">
        <f>SUM(AR9+AR12+AR15)</f>
        <v>3805594.9230920002</v>
      </c>
      <c r="AS16" s="118">
        <f t="shared" ref="AS16:AU16" si="182">SUM(AS9+AS12+AS15)</f>
        <v>3746974.9925695206</v>
      </c>
      <c r="AT16" s="118">
        <f t="shared" si="182"/>
        <v>2307526.0106526902</v>
      </c>
      <c r="AU16" s="118">
        <f t="shared" si="182"/>
        <v>2303416.8654582705</v>
      </c>
      <c r="AV16" s="119">
        <f t="shared" si="134"/>
        <v>0.98459638198306942</v>
      </c>
      <c r="AW16" s="119">
        <f t="shared" si="135"/>
        <v>0.60635092732829621</v>
      </c>
      <c r="AX16" s="119">
        <f t="shared" si="136"/>
        <v>0.60527116311863582</v>
      </c>
      <c r="AY16" s="118">
        <f>SUM(AY9+AY12+AY15)</f>
        <v>4150672.1242310004</v>
      </c>
      <c r="AZ16" s="118">
        <f t="shared" ref="AZ16:BB16" si="183">SUM(AZ9+AZ12+AZ15)</f>
        <v>4116002.6096054004</v>
      </c>
      <c r="BA16" s="118">
        <f t="shared" si="183"/>
        <v>2870224.4798846301</v>
      </c>
      <c r="BB16" s="118">
        <f t="shared" si="183"/>
        <v>2870077.5812776303</v>
      </c>
      <c r="BC16" s="119">
        <f t="shared" si="137"/>
        <v>0.99164725288147804</v>
      </c>
      <c r="BD16" s="119">
        <f t="shared" si="138"/>
        <v>0.69150836153226625</v>
      </c>
      <c r="BE16" s="119">
        <f t="shared" si="139"/>
        <v>0.69147297000949515</v>
      </c>
      <c r="BF16" s="118">
        <f>SUM(BF9+BF12+BF15)</f>
        <v>4367675.378358</v>
      </c>
      <c r="BG16" s="118">
        <f t="shared" ref="BG16:BI16" si="184">SUM(BG9+BG12+BG15)</f>
        <v>4322035.0330608692</v>
      </c>
      <c r="BH16" s="118">
        <f t="shared" si="184"/>
        <v>3325265.4324557795</v>
      </c>
      <c r="BI16" s="118">
        <f t="shared" si="184"/>
        <v>3319862.2508487799</v>
      </c>
      <c r="BJ16" s="119">
        <f t="shared" si="140"/>
        <v>0.98955042640685242</v>
      </c>
      <c r="BK16" s="119">
        <f t="shared" si="141"/>
        <v>0.76133529724589832</v>
      </c>
      <c r="BL16" s="119">
        <f t="shared" si="142"/>
        <v>0.76009821318196524</v>
      </c>
      <c r="BM16" s="118">
        <f>SUM(BM9+BM12+BM15)</f>
        <v>5976574.6572160004</v>
      </c>
      <c r="BN16" s="118">
        <f t="shared" ref="BN16:BP16" si="185">SUM(BN9+BN12+BN15)</f>
        <v>5949625.5973174013</v>
      </c>
      <c r="BO16" s="118">
        <f t="shared" si="185"/>
        <v>4634478.2164823301</v>
      </c>
      <c r="BP16" s="118">
        <f t="shared" si="185"/>
        <v>4630213.5629288303</v>
      </c>
      <c r="BQ16" s="119">
        <f t="shared" si="143"/>
        <v>0.99549088542446951</v>
      </c>
      <c r="BR16" s="119">
        <f t="shared" si="144"/>
        <v>0.77544052944887942</v>
      </c>
      <c r="BS16" s="119">
        <f t="shared" si="145"/>
        <v>0.77472696795285578</v>
      </c>
      <c r="BT16" s="118">
        <f>SUM(BT9+BT12+BT15)</f>
        <v>5824493.1724770004</v>
      </c>
      <c r="BU16" s="118">
        <f t="shared" ref="BU16:BW16" si="186">SUM(BU9+BU12+BU15)</f>
        <v>5755359.6522980891</v>
      </c>
      <c r="BV16" s="118">
        <f t="shared" si="186"/>
        <v>4681199.3901468301</v>
      </c>
      <c r="BW16" s="118">
        <f t="shared" si="186"/>
        <v>4675198.3063523099</v>
      </c>
      <c r="BX16" s="119">
        <f t="shared" si="146"/>
        <v>0.98813055176962106</v>
      </c>
      <c r="BY16" s="119">
        <f t="shared" si="147"/>
        <v>0.80370931023961378</v>
      </c>
      <c r="BZ16" s="119">
        <f t="shared" si="148"/>
        <v>0.80267899161500322</v>
      </c>
      <c r="CA16" s="118">
        <f>SUM(CA9+CA12+CA15)</f>
        <v>7950394.3201440005</v>
      </c>
      <c r="CB16" s="118">
        <f t="shared" ref="CB16:CD16" si="187">SUM(CB9+CB12+CB15)</f>
        <v>7851715.3737236904</v>
      </c>
      <c r="CC16" s="118">
        <f t="shared" si="187"/>
        <v>4982252.23349219</v>
      </c>
      <c r="CD16" s="118">
        <f t="shared" si="187"/>
        <v>4971177.0493430002</v>
      </c>
      <c r="CE16" s="119">
        <f t="shared" si="149"/>
        <v>0.98758816953641082</v>
      </c>
      <c r="CF16" s="119">
        <f t="shared" si="150"/>
        <v>0.62666731143996257</v>
      </c>
      <c r="CG16" s="119">
        <f t="shared" si="151"/>
        <v>0.6252742756101386</v>
      </c>
      <c r="CH16" s="118">
        <f>SUM(CH9+CH12+CH15)</f>
        <v>9141143.1007189993</v>
      </c>
      <c r="CI16" s="118">
        <f t="shared" ref="CI16:CK16" si="188">SUM(CI9+CI12+CI15)</f>
        <v>9078128.7330291383</v>
      </c>
      <c r="CJ16" s="118">
        <f t="shared" si="188"/>
        <v>5369428.8155781599</v>
      </c>
      <c r="CK16" s="118">
        <f t="shared" si="188"/>
        <v>5369056.6442079591</v>
      </c>
      <c r="CL16" s="119">
        <f t="shared" si="153"/>
        <v>0.99310651118841964</v>
      </c>
      <c r="CM16" s="119">
        <f t="shared" si="154"/>
        <v>0.58739139694201115</v>
      </c>
      <c r="CN16" s="119">
        <f t="shared" si="155"/>
        <v>0.58735068306562821</v>
      </c>
      <c r="CO16" s="118">
        <f>SUM(CO9+CO12+CO15)</f>
        <v>8343751.8040979998</v>
      </c>
      <c r="CP16" s="118">
        <f t="shared" ref="CP16:CR16" si="189">SUM(CP9+CP12+CP15)</f>
        <v>8330754.6788657596</v>
      </c>
      <c r="CQ16" s="118">
        <f t="shared" si="189"/>
        <v>5806972.6453523105</v>
      </c>
      <c r="CR16" s="118">
        <f t="shared" si="189"/>
        <v>5806374.1104193106</v>
      </c>
      <c r="CS16" s="119">
        <f>+CP16/CO16</f>
        <v>0.99844229244380722</v>
      </c>
      <c r="CT16" s="119">
        <f>+CQ16/CO16</f>
        <v>0.69596660851060299</v>
      </c>
      <c r="CU16" s="119">
        <f t="shared" si="158"/>
        <v>0.69589487400230832</v>
      </c>
      <c r="CV16" s="118">
        <f>SUM(CV9+CV12+CV15)</f>
        <v>7330752.1001610011</v>
      </c>
      <c r="CW16" s="118">
        <f t="shared" ref="CW16:CY16" si="190">SUM(CW9+CW12+CW15)</f>
        <v>4200340.358612</v>
      </c>
      <c r="CX16" s="118">
        <f t="shared" si="190"/>
        <v>2606707.7145983502</v>
      </c>
      <c r="CY16" s="118">
        <f t="shared" si="190"/>
        <v>2606637.0813300204</v>
      </c>
      <c r="CZ16" s="125">
        <f t="shared" si="58"/>
        <v>0.5729753647677911</v>
      </c>
      <c r="DA16" s="125">
        <f t="shared" si="159"/>
        <v>0.35558530407011041</v>
      </c>
      <c r="DB16" s="125">
        <f t="shared" si="160"/>
        <v>0.35557566886933367</v>
      </c>
    </row>
    <row r="17" spans="1:106" x14ac:dyDescent="0.3">
      <c r="A17" s="30" t="s">
        <v>62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42"/>
      <c r="AY17" s="43"/>
      <c r="AZ17" s="30"/>
      <c r="BA17" s="30"/>
      <c r="BB17" s="30"/>
      <c r="BC17" s="30"/>
      <c r="BD17" s="30"/>
      <c r="BE17" s="44"/>
      <c r="BF17" s="43"/>
      <c r="BG17" s="30"/>
      <c r="BH17" s="30"/>
      <c r="BI17" s="30"/>
      <c r="BJ17" s="30"/>
      <c r="BK17" s="30"/>
      <c r="BL17" s="44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P17" s="30"/>
      <c r="CQ17" s="30"/>
      <c r="CR17" s="30"/>
      <c r="CS17" s="30"/>
      <c r="CT17" s="30"/>
      <c r="CU17" s="30"/>
      <c r="CV17" s="29" t="s">
        <v>71</v>
      </c>
    </row>
    <row r="18" spans="1:106" x14ac:dyDescent="0.3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42"/>
      <c r="AY18" s="43"/>
      <c r="AZ18" s="30"/>
      <c r="BA18" s="30"/>
      <c r="BB18" s="30"/>
      <c r="BC18" s="30"/>
      <c r="BD18" s="30"/>
      <c r="BE18" s="44"/>
      <c r="BF18" s="43"/>
      <c r="BG18" s="30"/>
      <c r="BH18" s="30"/>
      <c r="BI18" s="30"/>
      <c r="BJ18" s="30"/>
      <c r="BK18" s="30"/>
      <c r="BL18" s="44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</row>
    <row r="19" spans="1:106" x14ac:dyDescent="0.3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42"/>
      <c r="AY19" s="43"/>
      <c r="AZ19" s="30"/>
      <c r="BA19" s="30"/>
      <c r="BB19" s="30"/>
      <c r="BC19" s="30"/>
      <c r="BD19" s="30"/>
      <c r="BE19" s="44"/>
      <c r="BF19" s="43"/>
      <c r="BG19" s="30"/>
      <c r="BH19" s="30"/>
      <c r="BI19" s="30"/>
      <c r="BJ19" s="30"/>
      <c r="BK19" s="30"/>
      <c r="BL19" s="44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</row>
    <row r="20" spans="1:106" x14ac:dyDescent="0.3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42"/>
      <c r="AY20" s="43"/>
      <c r="AZ20" s="30"/>
      <c r="BA20" s="30"/>
      <c r="BB20" s="30"/>
      <c r="BC20" s="30"/>
      <c r="BD20" s="30"/>
      <c r="BE20" s="44"/>
      <c r="BF20" s="43"/>
      <c r="BG20" s="30"/>
      <c r="BH20" s="30"/>
      <c r="BI20" s="30"/>
      <c r="BJ20" s="30"/>
      <c r="BK20" s="30"/>
      <c r="BL20" s="44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</row>
    <row r="21" spans="1:106" x14ac:dyDescent="0.3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42"/>
      <c r="AY21" s="43"/>
      <c r="AZ21" s="30"/>
      <c r="BA21" s="30"/>
      <c r="BB21" s="30"/>
      <c r="BC21" s="30"/>
      <c r="BD21" s="30"/>
      <c r="BE21" s="44"/>
      <c r="BF21" s="43"/>
      <c r="BG21" s="30"/>
      <c r="BH21" s="30"/>
      <c r="BI21" s="30"/>
      <c r="BJ21" s="30"/>
      <c r="BK21" s="30"/>
      <c r="BL21" s="44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</row>
    <row r="22" spans="1:106" x14ac:dyDescent="0.3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42"/>
      <c r="AY22" s="43"/>
      <c r="AZ22" s="30"/>
      <c r="BA22" s="30"/>
      <c r="BB22" s="30"/>
      <c r="BC22" s="30"/>
      <c r="BD22" s="30"/>
      <c r="BE22" s="44"/>
      <c r="BF22" s="43"/>
      <c r="BG22" s="30"/>
      <c r="BH22" s="30"/>
      <c r="BI22" s="30"/>
      <c r="BJ22" s="30"/>
      <c r="BK22" s="30"/>
      <c r="BL22" s="44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</row>
    <row r="23" spans="1:106" x14ac:dyDescent="0.3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2"/>
      <c r="AY23" s="43"/>
      <c r="AZ23" s="30"/>
      <c r="BA23" s="30"/>
      <c r="BB23" s="30"/>
      <c r="BC23" s="30"/>
      <c r="BD23" s="45"/>
      <c r="BE23" s="44"/>
      <c r="BF23" s="43"/>
      <c r="BG23" s="46"/>
      <c r="BH23" s="30"/>
      <c r="BI23" s="30"/>
      <c r="BJ23" s="30"/>
      <c r="BK23" s="45"/>
      <c r="BL23" s="47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</row>
    <row r="24" spans="1:106" ht="28.5" customHeight="1" x14ac:dyDescent="0.3">
      <c r="A24" s="134" t="s">
        <v>26</v>
      </c>
      <c r="B24" s="48" t="s">
        <v>27</v>
      </c>
      <c r="C24" s="49" t="s">
        <v>28</v>
      </c>
      <c r="D24" s="50" t="s">
        <v>29</v>
      </c>
      <c r="E24" s="50" t="s">
        <v>6</v>
      </c>
      <c r="F24" s="18" t="s">
        <v>7</v>
      </c>
      <c r="G24" s="18" t="s">
        <v>30</v>
      </c>
      <c r="H24" s="19" t="s">
        <v>9</v>
      </c>
      <c r="I24" s="48" t="s">
        <v>27</v>
      </c>
      <c r="J24" s="49" t="s">
        <v>28</v>
      </c>
      <c r="K24" s="50" t="s">
        <v>29</v>
      </c>
      <c r="L24" s="50" t="s">
        <v>6</v>
      </c>
      <c r="M24" s="18" t="s">
        <v>7</v>
      </c>
      <c r="N24" s="18" t="s">
        <v>30</v>
      </c>
      <c r="O24" s="19" t="s">
        <v>9</v>
      </c>
      <c r="P24" s="48" t="s">
        <v>27</v>
      </c>
      <c r="Q24" s="49" t="s">
        <v>28</v>
      </c>
      <c r="R24" s="50" t="s">
        <v>29</v>
      </c>
      <c r="S24" s="50" t="s">
        <v>6</v>
      </c>
      <c r="T24" s="18" t="s">
        <v>7</v>
      </c>
      <c r="U24" s="18" t="s">
        <v>30</v>
      </c>
      <c r="V24" s="19" t="s">
        <v>9</v>
      </c>
      <c r="W24" s="48" t="s">
        <v>27</v>
      </c>
      <c r="X24" s="49" t="s">
        <v>28</v>
      </c>
      <c r="Y24" s="50" t="s">
        <v>29</v>
      </c>
      <c r="Z24" s="50" t="s">
        <v>6</v>
      </c>
      <c r="AA24" s="18" t="s">
        <v>7</v>
      </c>
      <c r="AB24" s="18" t="s">
        <v>30</v>
      </c>
      <c r="AC24" s="19" t="s">
        <v>9</v>
      </c>
      <c r="AD24" s="48" t="s">
        <v>27</v>
      </c>
      <c r="AE24" s="49" t="s">
        <v>28</v>
      </c>
      <c r="AF24" s="50" t="s">
        <v>29</v>
      </c>
      <c r="AG24" s="50" t="s">
        <v>6</v>
      </c>
      <c r="AH24" s="18" t="s">
        <v>7</v>
      </c>
      <c r="AI24" s="19" t="s">
        <v>30</v>
      </c>
      <c r="AJ24" s="20" t="s">
        <v>9</v>
      </c>
      <c r="AK24" s="48" t="s">
        <v>27</v>
      </c>
      <c r="AL24" s="49" t="s">
        <v>28</v>
      </c>
      <c r="AM24" s="50" t="s">
        <v>29</v>
      </c>
      <c r="AN24" s="50" t="s">
        <v>6</v>
      </c>
      <c r="AO24" s="18" t="s">
        <v>7</v>
      </c>
      <c r="AP24" s="18" t="s">
        <v>30</v>
      </c>
      <c r="AQ24" s="19" t="s">
        <v>9</v>
      </c>
      <c r="AR24" s="48" t="s">
        <v>27</v>
      </c>
      <c r="AS24" s="49" t="s">
        <v>28</v>
      </c>
      <c r="AT24" s="50" t="s">
        <v>29</v>
      </c>
      <c r="AU24" s="50" t="s">
        <v>6</v>
      </c>
      <c r="AV24" s="18" t="s">
        <v>7</v>
      </c>
      <c r="AW24" s="18" t="s">
        <v>30</v>
      </c>
      <c r="AX24" s="19" t="s">
        <v>9</v>
      </c>
      <c r="AY24" s="48" t="s">
        <v>27</v>
      </c>
      <c r="AZ24" s="49" t="s">
        <v>28</v>
      </c>
      <c r="BA24" s="50" t="s">
        <v>29</v>
      </c>
      <c r="BB24" s="50" t="s">
        <v>6</v>
      </c>
      <c r="BC24" s="18" t="s">
        <v>7</v>
      </c>
      <c r="BD24" s="18" t="s">
        <v>30</v>
      </c>
      <c r="BE24" s="19" t="s">
        <v>9</v>
      </c>
      <c r="BF24" s="48" t="s">
        <v>27</v>
      </c>
      <c r="BG24" s="49" t="s">
        <v>28</v>
      </c>
      <c r="BH24" s="50" t="s">
        <v>29</v>
      </c>
      <c r="BI24" s="50" t="s">
        <v>6</v>
      </c>
      <c r="BJ24" s="18" t="s">
        <v>7</v>
      </c>
      <c r="BK24" s="18" t="s">
        <v>30</v>
      </c>
      <c r="BL24" s="19" t="s">
        <v>9</v>
      </c>
      <c r="BM24" s="48" t="s">
        <v>31</v>
      </c>
      <c r="BN24" s="49" t="s">
        <v>28</v>
      </c>
      <c r="BO24" s="50" t="s">
        <v>29</v>
      </c>
      <c r="BP24" s="50" t="s">
        <v>6</v>
      </c>
      <c r="BQ24" s="18" t="s">
        <v>7</v>
      </c>
      <c r="BR24" s="18" t="s">
        <v>30</v>
      </c>
      <c r="BS24" s="19" t="s">
        <v>9</v>
      </c>
      <c r="BT24" s="48" t="s">
        <v>31</v>
      </c>
      <c r="BU24" s="49" t="s">
        <v>28</v>
      </c>
      <c r="BV24" s="50" t="s">
        <v>29</v>
      </c>
      <c r="BW24" s="50" t="s">
        <v>6</v>
      </c>
      <c r="BX24" s="18" t="s">
        <v>7</v>
      </c>
      <c r="BY24" s="18" t="s">
        <v>30</v>
      </c>
      <c r="BZ24" s="19" t="s">
        <v>9</v>
      </c>
      <c r="CA24" s="48" t="s">
        <v>31</v>
      </c>
      <c r="CB24" s="49" t="s">
        <v>28</v>
      </c>
      <c r="CC24" s="50" t="s">
        <v>29</v>
      </c>
      <c r="CD24" s="50" t="s">
        <v>6</v>
      </c>
      <c r="CE24" s="18" t="s">
        <v>7</v>
      </c>
      <c r="CF24" s="18" t="s">
        <v>30</v>
      </c>
      <c r="CG24" s="19" t="s">
        <v>9</v>
      </c>
      <c r="CH24" s="48" t="s">
        <v>31</v>
      </c>
      <c r="CI24" s="49" t="s">
        <v>28</v>
      </c>
      <c r="CJ24" s="50" t="s">
        <v>29</v>
      </c>
      <c r="CK24" s="50" t="s">
        <v>6</v>
      </c>
      <c r="CL24" s="18" t="s">
        <v>7</v>
      </c>
      <c r="CM24" s="18" t="s">
        <v>30</v>
      </c>
      <c r="CN24" s="19" t="s">
        <v>9</v>
      </c>
      <c r="CO24" s="48" t="s">
        <v>31</v>
      </c>
      <c r="CP24" s="49" t="s">
        <v>28</v>
      </c>
      <c r="CQ24" s="50" t="s">
        <v>29</v>
      </c>
      <c r="CR24" s="50" t="s">
        <v>6</v>
      </c>
      <c r="CS24" s="18" t="s">
        <v>7</v>
      </c>
      <c r="CT24" s="18" t="s">
        <v>30</v>
      </c>
      <c r="CU24" s="19" t="s">
        <v>9</v>
      </c>
      <c r="CV24" s="48" t="s">
        <v>31</v>
      </c>
      <c r="CW24" s="49" t="s">
        <v>28</v>
      </c>
      <c r="CX24" s="50" t="s">
        <v>29</v>
      </c>
      <c r="CY24" s="50" t="s">
        <v>6</v>
      </c>
      <c r="CZ24" s="18" t="s">
        <v>7</v>
      </c>
      <c r="DA24" s="18" t="s">
        <v>30</v>
      </c>
      <c r="DB24" s="19" t="s">
        <v>9</v>
      </c>
    </row>
    <row r="25" spans="1:106" x14ac:dyDescent="0.3">
      <c r="A25" s="135"/>
      <c r="B25" s="51">
        <v>1</v>
      </c>
      <c r="C25" s="52">
        <v>2</v>
      </c>
      <c r="D25" s="53">
        <v>3</v>
      </c>
      <c r="E25" s="53" t="s">
        <v>12</v>
      </c>
      <c r="F25" s="54" t="s">
        <v>13</v>
      </c>
      <c r="G25" s="54" t="s">
        <v>14</v>
      </c>
      <c r="H25" s="55" t="s">
        <v>15</v>
      </c>
      <c r="I25" s="51">
        <v>1</v>
      </c>
      <c r="J25" s="52">
        <v>2</v>
      </c>
      <c r="K25" s="53">
        <v>3</v>
      </c>
      <c r="L25" s="53" t="s">
        <v>12</v>
      </c>
      <c r="M25" s="54" t="s">
        <v>13</v>
      </c>
      <c r="N25" s="54" t="s">
        <v>14</v>
      </c>
      <c r="O25" s="55" t="s">
        <v>15</v>
      </c>
      <c r="P25" s="51">
        <v>1</v>
      </c>
      <c r="Q25" s="52">
        <v>2</v>
      </c>
      <c r="R25" s="53">
        <v>3</v>
      </c>
      <c r="S25" s="53" t="s">
        <v>12</v>
      </c>
      <c r="T25" s="54" t="s">
        <v>13</v>
      </c>
      <c r="U25" s="54" t="s">
        <v>14</v>
      </c>
      <c r="V25" s="55" t="s">
        <v>15</v>
      </c>
      <c r="W25" s="51">
        <v>1</v>
      </c>
      <c r="X25" s="52">
        <v>2</v>
      </c>
      <c r="Y25" s="53">
        <v>3</v>
      </c>
      <c r="Z25" s="53" t="s">
        <v>12</v>
      </c>
      <c r="AA25" s="54" t="s">
        <v>13</v>
      </c>
      <c r="AB25" s="54" t="s">
        <v>14</v>
      </c>
      <c r="AC25" s="55" t="s">
        <v>15</v>
      </c>
      <c r="AD25" s="51">
        <v>1</v>
      </c>
      <c r="AE25" s="52">
        <v>2</v>
      </c>
      <c r="AF25" s="53">
        <v>3</v>
      </c>
      <c r="AG25" s="53" t="s">
        <v>12</v>
      </c>
      <c r="AH25" s="54" t="s">
        <v>13</v>
      </c>
      <c r="AI25" s="55" t="s">
        <v>14</v>
      </c>
      <c r="AJ25" s="56" t="s">
        <v>15</v>
      </c>
      <c r="AK25" s="51">
        <v>1</v>
      </c>
      <c r="AL25" s="52">
        <v>2</v>
      </c>
      <c r="AM25" s="53">
        <v>3</v>
      </c>
      <c r="AN25" s="53" t="s">
        <v>12</v>
      </c>
      <c r="AO25" s="54" t="s">
        <v>13</v>
      </c>
      <c r="AP25" s="54" t="s">
        <v>14</v>
      </c>
      <c r="AQ25" s="55" t="s">
        <v>15</v>
      </c>
      <c r="AR25" s="51">
        <v>1</v>
      </c>
      <c r="AS25" s="52">
        <v>2</v>
      </c>
      <c r="AT25" s="53">
        <v>3</v>
      </c>
      <c r="AU25" s="53" t="s">
        <v>12</v>
      </c>
      <c r="AV25" s="54" t="s">
        <v>13</v>
      </c>
      <c r="AW25" s="54" t="s">
        <v>14</v>
      </c>
      <c r="AX25" s="55" t="s">
        <v>15</v>
      </c>
      <c r="AY25" s="51">
        <v>1</v>
      </c>
      <c r="AZ25" s="52">
        <v>2</v>
      </c>
      <c r="BA25" s="53">
        <v>3</v>
      </c>
      <c r="BB25" s="53" t="s">
        <v>12</v>
      </c>
      <c r="BC25" s="54" t="s">
        <v>13</v>
      </c>
      <c r="BD25" s="54" t="s">
        <v>14</v>
      </c>
      <c r="BE25" s="55" t="s">
        <v>15</v>
      </c>
      <c r="BF25" s="51">
        <v>1</v>
      </c>
      <c r="BG25" s="52">
        <v>2</v>
      </c>
      <c r="BH25" s="53">
        <v>3</v>
      </c>
      <c r="BI25" s="53" t="s">
        <v>12</v>
      </c>
      <c r="BJ25" s="54" t="s">
        <v>13</v>
      </c>
      <c r="BK25" s="54" t="s">
        <v>14</v>
      </c>
      <c r="BL25" s="55" t="s">
        <v>15</v>
      </c>
      <c r="BM25" s="51">
        <v>1</v>
      </c>
      <c r="BN25" s="52">
        <v>2</v>
      </c>
      <c r="BO25" s="53">
        <v>3</v>
      </c>
      <c r="BP25" s="53" t="s">
        <v>12</v>
      </c>
      <c r="BQ25" s="54" t="s">
        <v>13</v>
      </c>
      <c r="BR25" s="54" t="s">
        <v>14</v>
      </c>
      <c r="BS25" s="55" t="s">
        <v>15</v>
      </c>
      <c r="BT25" s="51">
        <v>1</v>
      </c>
      <c r="BU25" s="52">
        <v>2</v>
      </c>
      <c r="BV25" s="53">
        <v>3</v>
      </c>
      <c r="BW25" s="53" t="s">
        <v>12</v>
      </c>
      <c r="BX25" s="54" t="s">
        <v>13</v>
      </c>
      <c r="BY25" s="54" t="s">
        <v>14</v>
      </c>
      <c r="BZ25" s="55" t="s">
        <v>15</v>
      </c>
      <c r="CA25" s="51">
        <v>1</v>
      </c>
      <c r="CB25" s="52">
        <v>2</v>
      </c>
      <c r="CC25" s="53">
        <v>3</v>
      </c>
      <c r="CD25" s="53" t="s">
        <v>12</v>
      </c>
      <c r="CE25" s="54" t="s">
        <v>13</v>
      </c>
      <c r="CF25" s="54" t="s">
        <v>14</v>
      </c>
      <c r="CG25" s="55" t="s">
        <v>15</v>
      </c>
      <c r="CH25" s="51">
        <v>1</v>
      </c>
      <c r="CI25" s="52">
        <v>2</v>
      </c>
      <c r="CJ25" s="53">
        <v>3</v>
      </c>
      <c r="CK25" s="53" t="s">
        <v>12</v>
      </c>
      <c r="CL25" s="54" t="s">
        <v>13</v>
      </c>
      <c r="CM25" s="54" t="s">
        <v>14</v>
      </c>
      <c r="CN25" s="55" t="s">
        <v>15</v>
      </c>
      <c r="CO25" s="51">
        <v>1</v>
      </c>
      <c r="CP25" s="52">
        <v>2</v>
      </c>
      <c r="CQ25" s="53">
        <v>3</v>
      </c>
      <c r="CR25" s="53" t="s">
        <v>12</v>
      </c>
      <c r="CS25" s="54" t="s">
        <v>13</v>
      </c>
      <c r="CT25" s="54" t="s">
        <v>14</v>
      </c>
      <c r="CU25" s="55" t="s">
        <v>15</v>
      </c>
      <c r="CV25" s="51">
        <v>1</v>
      </c>
      <c r="CW25" s="52">
        <v>2</v>
      </c>
      <c r="CX25" s="53">
        <v>3</v>
      </c>
      <c r="CY25" s="53" t="s">
        <v>12</v>
      </c>
      <c r="CZ25" s="54" t="s">
        <v>13</v>
      </c>
      <c r="DA25" s="54" t="s">
        <v>14</v>
      </c>
      <c r="DB25" s="55" t="s">
        <v>15</v>
      </c>
    </row>
    <row r="26" spans="1:106" s="21" customFormat="1" ht="30.75" customHeight="1" x14ac:dyDescent="0.3">
      <c r="A26" s="115" t="s">
        <v>32</v>
      </c>
      <c r="B26" s="58"/>
      <c r="C26" s="58"/>
      <c r="D26" s="58"/>
      <c r="E26" s="58"/>
      <c r="F26" s="59"/>
      <c r="G26" s="59"/>
      <c r="H26" s="59"/>
      <c r="I26" s="58"/>
      <c r="J26" s="58"/>
      <c r="K26" s="58"/>
      <c r="L26" s="58"/>
      <c r="M26" s="59"/>
      <c r="N26" s="59"/>
      <c r="O26" s="59"/>
      <c r="P26" s="58"/>
      <c r="Q26" s="58"/>
      <c r="R26" s="58"/>
      <c r="S26" s="58"/>
      <c r="T26" s="59"/>
      <c r="U26" s="59"/>
      <c r="V26" s="59"/>
      <c r="W26" s="58"/>
      <c r="X26" s="58"/>
      <c r="Y26" s="58"/>
      <c r="Z26" s="58"/>
      <c r="AA26" s="59"/>
      <c r="AB26" s="59"/>
      <c r="AC26" s="59"/>
      <c r="AD26" s="58"/>
      <c r="AE26" s="58"/>
      <c r="AF26" s="58"/>
      <c r="AG26" s="58"/>
      <c r="AH26" s="59"/>
      <c r="AI26" s="59"/>
      <c r="AJ26" s="59"/>
      <c r="AK26" s="58"/>
      <c r="AL26" s="58"/>
      <c r="AM26" s="58"/>
      <c r="AN26" s="58"/>
      <c r="AO26" s="59"/>
      <c r="AP26" s="59"/>
      <c r="AQ26" s="59"/>
      <c r="AR26" s="58"/>
      <c r="AS26" s="58"/>
      <c r="AT26" s="58"/>
      <c r="AU26" s="58"/>
      <c r="AV26" s="59"/>
      <c r="AW26" s="59"/>
      <c r="AX26" s="59"/>
      <c r="AY26" s="58"/>
      <c r="AZ26" s="58"/>
      <c r="BA26" s="58"/>
      <c r="BB26" s="58"/>
      <c r="BC26" s="59"/>
      <c r="BD26" s="59"/>
      <c r="BE26" s="59"/>
      <c r="BF26" s="58"/>
      <c r="BG26" s="58"/>
      <c r="BH26" s="58"/>
      <c r="BI26" s="58"/>
      <c r="BJ26" s="59"/>
      <c r="BK26" s="59"/>
      <c r="BL26" s="59"/>
      <c r="BM26" s="58"/>
      <c r="BN26" s="58"/>
      <c r="BO26" s="58"/>
      <c r="BP26" s="58"/>
      <c r="BQ26" s="59"/>
      <c r="BR26" s="59"/>
      <c r="BS26" s="59"/>
      <c r="BT26" s="58"/>
      <c r="BU26" s="58"/>
      <c r="BV26" s="58"/>
      <c r="BW26" s="58"/>
      <c r="BX26" s="59"/>
      <c r="BY26" s="59"/>
      <c r="BZ26" s="59"/>
      <c r="CA26" s="58"/>
      <c r="CB26" s="58"/>
      <c r="CC26" s="58"/>
      <c r="CD26" s="58"/>
      <c r="CE26" s="59"/>
      <c r="CF26" s="59"/>
      <c r="CG26" s="59"/>
      <c r="CH26" s="58"/>
      <c r="CI26" s="58"/>
      <c r="CJ26" s="58"/>
      <c r="CK26" s="58"/>
      <c r="CL26" s="59"/>
      <c r="CM26" s="59"/>
      <c r="CN26" s="59"/>
      <c r="CO26" s="58"/>
      <c r="CP26" s="58"/>
      <c r="CQ26" s="58"/>
      <c r="CR26" s="58"/>
      <c r="CS26" s="59"/>
      <c r="CT26" s="59"/>
      <c r="CU26" s="59"/>
      <c r="CV26" s="58"/>
      <c r="CW26" s="58"/>
      <c r="CX26" s="58"/>
      <c r="CY26" s="58"/>
      <c r="CZ26" s="59"/>
      <c r="DA26" s="59"/>
      <c r="DB26" s="59"/>
    </row>
    <row r="27" spans="1:106" x14ac:dyDescent="0.3">
      <c r="A27" s="60" t="s">
        <v>63</v>
      </c>
      <c r="B27" s="32">
        <v>33245.432331999997</v>
      </c>
      <c r="C27" s="61">
        <v>24405.23494368</v>
      </c>
      <c r="D27" s="62">
        <v>23615.08905079</v>
      </c>
      <c r="E27" s="62">
        <v>23054.72891021</v>
      </c>
      <c r="F27" s="63">
        <f t="shared" ref="F27:F45" si="191">+C27/B27</f>
        <v>0.73409287326936123</v>
      </c>
      <c r="G27" s="33">
        <f t="shared" ref="G27:G45" si="192">+D27/B27</f>
        <v>0.71032582205464589</v>
      </c>
      <c r="H27" s="34">
        <f t="shared" ref="H27:H45" si="193">+E27/B27</f>
        <v>0.69347057003132861</v>
      </c>
      <c r="I27" s="64">
        <v>42012.3</v>
      </c>
      <c r="J27" s="61">
        <v>37717.17</v>
      </c>
      <c r="K27" s="62">
        <v>37665.67</v>
      </c>
      <c r="L27" s="62">
        <v>37255.372559089999</v>
      </c>
      <c r="M27" s="63">
        <f t="shared" ref="M27:M41" si="194">+J27/I27</f>
        <v>0.89776494026749298</v>
      </c>
      <c r="N27" s="33">
        <f t="shared" ref="N27:N41" si="195">+K27/I27</f>
        <v>0.89653910878480814</v>
      </c>
      <c r="O27" s="34">
        <f t="shared" ref="O27:O41" si="196">+L27/I27</f>
        <v>0.88677298217641021</v>
      </c>
      <c r="P27" s="64">
        <v>42121.26</v>
      </c>
      <c r="Q27" s="61">
        <v>39274.61</v>
      </c>
      <c r="R27" s="62">
        <v>38375.58</v>
      </c>
      <c r="S27" s="62">
        <v>37582.35</v>
      </c>
      <c r="T27" s="33">
        <f t="shared" ref="T27:T45" si="197">+Q27/P27</f>
        <v>0.93241773869062794</v>
      </c>
      <c r="U27" s="33">
        <f t="shared" ref="U27:U45" si="198">+R27/P27</f>
        <v>0.91107388525414479</v>
      </c>
      <c r="V27" s="34">
        <f t="shared" ref="V27:V45" si="199">+S27/P27</f>
        <v>0.89224182752367798</v>
      </c>
      <c r="W27" s="64">
        <v>44271.21</v>
      </c>
      <c r="X27" s="61">
        <v>39102.870000000003</v>
      </c>
      <c r="Y27" s="62">
        <v>37601.14</v>
      </c>
      <c r="Z27" s="62">
        <v>36958.93</v>
      </c>
      <c r="AA27" s="33">
        <f t="shared" ref="AA27:AA45" si="200">+X27/W27</f>
        <v>0.88325731327424761</v>
      </c>
      <c r="AB27" s="33">
        <f t="shared" ref="AB27:AB45" si="201">+Y27/W27</f>
        <v>0.84933617129506966</v>
      </c>
      <c r="AC27" s="34">
        <f t="shared" ref="AC27:AC45" si="202">+Z27/W27</f>
        <v>0.8348299041295687</v>
      </c>
      <c r="AD27" s="64">
        <v>55649.57</v>
      </c>
      <c r="AE27" s="61">
        <v>54995.73</v>
      </c>
      <c r="AF27" s="62">
        <v>54285.05</v>
      </c>
      <c r="AG27" s="62">
        <v>54016.17</v>
      </c>
      <c r="AH27" s="33">
        <f t="shared" ref="AH27:AH41" si="203">+AE27/AD27</f>
        <v>0.98825076276420476</v>
      </c>
      <c r="AI27" s="65">
        <f t="shared" ref="AI27:AI41" si="204">+AF27/AD27</f>
        <v>0.97548013398845679</v>
      </c>
      <c r="AJ27" s="66">
        <f t="shared" ref="AJ27:AJ41" si="205">+AG27/AD27</f>
        <v>0.97064847041944791</v>
      </c>
      <c r="AK27" s="64">
        <v>49024.32</v>
      </c>
      <c r="AL27" s="61">
        <v>48566.44</v>
      </c>
      <c r="AM27" s="62">
        <v>48255.57</v>
      </c>
      <c r="AN27" s="62">
        <v>46568.39</v>
      </c>
      <c r="AO27" s="33">
        <f t="shared" ref="AO27:AO39" si="206">+AL27/AK27</f>
        <v>0.99066014582150252</v>
      </c>
      <c r="AP27" s="63">
        <f t="shared" ref="AP27:AP39" si="207">+AM27/AK27</f>
        <v>0.98431900738245837</v>
      </c>
      <c r="AQ27" s="65">
        <f t="shared" ref="AQ27:AQ39" si="208">+AN27/AK27</f>
        <v>0.94990384364331826</v>
      </c>
      <c r="AR27" s="64">
        <v>49717.256000000001</v>
      </c>
      <c r="AS27" s="61">
        <v>47733.167095660159</v>
      </c>
      <c r="AT27" s="62">
        <v>44717.902676790036</v>
      </c>
      <c r="AU27" s="62">
        <v>44706.89617679004</v>
      </c>
      <c r="AV27" s="33">
        <f t="shared" ref="AV27:AV39" si="209">+AS27/AR27</f>
        <v>0.96009255007275862</v>
      </c>
      <c r="AW27" s="63">
        <f t="shared" ref="AW27:AW39" si="210">+AT27/AR27</f>
        <v>0.89944430313672252</v>
      </c>
      <c r="AX27" s="65">
        <f t="shared" ref="AX27:AX39" si="211">+AU27/AR27</f>
        <v>0.89922292124871173</v>
      </c>
      <c r="AY27" s="64">
        <v>49946.824868999996</v>
      </c>
      <c r="AZ27" s="61">
        <v>47397.239545429933</v>
      </c>
      <c r="BA27" s="62">
        <v>45135.70562665991</v>
      </c>
      <c r="BB27" s="62">
        <v>45135.70562665991</v>
      </c>
      <c r="BC27" s="33">
        <f t="shared" ref="BC27:BC39" si="212">+AZ27/AY27</f>
        <v>0.94895400598021817</v>
      </c>
      <c r="BD27" s="63">
        <f t="shared" ref="BD27:BD39" si="213">+BA27/AY27</f>
        <v>0.90367517344778892</v>
      </c>
      <c r="BE27" s="65">
        <f t="shared" ref="BE27:BE39" si="214">+BB27/AY27</f>
        <v>0.90367517344778892</v>
      </c>
      <c r="BF27" s="64">
        <v>90194.351778000128</v>
      </c>
      <c r="BG27" s="61">
        <v>59998.184301809873</v>
      </c>
      <c r="BH27" s="62">
        <v>58387.207699969877</v>
      </c>
      <c r="BI27" s="62">
        <v>58387.207699969877</v>
      </c>
      <c r="BJ27" s="33">
        <f t="shared" ref="BJ27:BJ39" si="215">+BG27/BF27</f>
        <v>0.66520999507248979</v>
      </c>
      <c r="BK27" s="33">
        <f t="shared" ref="BK27:BK39" si="216">+BH27/BF27</f>
        <v>0.64734882560807394</v>
      </c>
      <c r="BL27" s="34">
        <f t="shared" ref="BL27:BL39" si="217">+BI27/BF27</f>
        <v>0.64734882560807394</v>
      </c>
      <c r="BM27" s="64">
        <v>261993.06518300017</v>
      </c>
      <c r="BN27" s="61">
        <v>247971.77704759082</v>
      </c>
      <c r="BO27" s="62">
        <v>242350.60138824023</v>
      </c>
      <c r="BP27" s="62">
        <v>242344.79885661043</v>
      </c>
      <c r="BQ27" s="33">
        <f t="shared" ref="BQ27:BQ37" si="218">+BN27/BM27</f>
        <v>0.94648221652120601</v>
      </c>
      <c r="BR27" s="33">
        <f t="shared" ref="BR27:BR37" si="219">+BO27/BM27</f>
        <v>0.92502677969342495</v>
      </c>
      <c r="BS27" s="34">
        <f t="shared" ref="BS27:BS37" si="220">+BP27/BM27</f>
        <v>0.92500463203991456</v>
      </c>
      <c r="BT27" s="64">
        <v>77793.806572999994</v>
      </c>
      <c r="BU27" s="61">
        <v>73759.703517549802</v>
      </c>
      <c r="BV27" s="62">
        <v>70108.628283129889</v>
      </c>
      <c r="BW27" s="62">
        <v>70043.451957770027</v>
      </c>
      <c r="BX27" s="33">
        <f t="shared" ref="BX27:BX45" si="221">+BU27/BT27</f>
        <v>0.94814364750663438</v>
      </c>
      <c r="BY27" s="33">
        <f t="shared" ref="BY27:BY45" si="222">+BV27/BT27</f>
        <v>0.90121092374290102</v>
      </c>
      <c r="BZ27" s="34">
        <f t="shared" ref="BZ27:BZ34" si="223">+BW27/BT27</f>
        <v>0.90037311507623419</v>
      </c>
      <c r="CA27" s="64">
        <v>80620.957834000001</v>
      </c>
      <c r="CB27" s="61">
        <v>68486.609522860002</v>
      </c>
      <c r="CC27" s="62">
        <v>66613.81638655001</v>
      </c>
      <c r="CD27" s="62">
        <v>66214.515250550001</v>
      </c>
      <c r="CE27" s="33">
        <f t="shared" ref="CE27:CE37" si="224">+CB27/CA27</f>
        <v>0.84948890912304909</v>
      </c>
      <c r="CF27" s="33">
        <f t="shared" ref="CF27:CF37" si="225">+CC27/CA27</f>
        <v>0.82625930249686508</v>
      </c>
      <c r="CG27" s="34">
        <f t="shared" ref="CG27:CG37" si="226">+CD27/CA27</f>
        <v>0.82130648195580702</v>
      </c>
      <c r="CH27" s="64">
        <v>123193.664</v>
      </c>
      <c r="CI27" s="61">
        <v>110436.65137783987</v>
      </c>
      <c r="CJ27" s="62">
        <v>107388.78292629987</v>
      </c>
      <c r="CK27" s="62">
        <v>107388.32387529986</v>
      </c>
      <c r="CL27" s="33">
        <f t="shared" ref="CL27:CL34" si="227">+CI27/CH27</f>
        <v>0.89644749406787561</v>
      </c>
      <c r="CM27" s="33">
        <f t="shared" ref="CM27:CM34" si="228">+CJ27/CH27</f>
        <v>0.87170702972435232</v>
      </c>
      <c r="CN27" s="34">
        <f t="shared" ref="CN27:CN34" si="229">+CK27/CH27</f>
        <v>0.8717033034694045</v>
      </c>
      <c r="CO27" s="64">
        <v>105033.406804</v>
      </c>
      <c r="CP27" s="61">
        <v>104212.69879447998</v>
      </c>
      <c r="CQ27" s="62">
        <v>96092.558355589848</v>
      </c>
      <c r="CR27" s="62">
        <v>95982.153531589851</v>
      </c>
      <c r="CS27" s="33">
        <f t="shared" ref="CS27:CS34" si="230">+CP27/CO27</f>
        <v>0.99218621927543948</v>
      </c>
      <c r="CT27" s="33">
        <f t="shared" ref="CT27:CT34" si="231">+CQ27/CO27</f>
        <v>0.91487614540491458</v>
      </c>
      <c r="CU27" s="34">
        <f t="shared" ref="CU27:CU34" si="232">+CR27/CO27</f>
        <v>0.91382500532139788</v>
      </c>
      <c r="CV27" s="64">
        <v>104170.3</v>
      </c>
      <c r="CW27" s="61">
        <v>42544.555592570068</v>
      </c>
      <c r="CX27" s="62">
        <v>35828.49888955005</v>
      </c>
      <c r="CY27" s="62">
        <v>35827.82707855005</v>
      </c>
      <c r="CZ27" s="33">
        <f t="shared" ref="CZ27:CZ34" si="233">+CW27/CV27</f>
        <v>0.40841348822620333</v>
      </c>
      <c r="DA27" s="33">
        <f t="shared" ref="DA27:DA34" si="234">+CX27/CV27</f>
        <v>0.34394159265692859</v>
      </c>
      <c r="DB27" s="34">
        <f t="shared" ref="DB27:DB34" si="235">+CY27/CV27</f>
        <v>0.3439351434962753</v>
      </c>
    </row>
    <row r="28" spans="1:106" x14ac:dyDescent="0.3">
      <c r="A28" s="60" t="s">
        <v>33</v>
      </c>
      <c r="B28" s="32">
        <v>1318460.058432</v>
      </c>
      <c r="C28" s="61">
        <v>1318460.058432</v>
      </c>
      <c r="D28" s="62">
        <v>1318460.058432</v>
      </c>
      <c r="E28" s="62">
        <v>1317728.1909940001</v>
      </c>
      <c r="F28" s="63">
        <f t="shared" si="191"/>
        <v>1</v>
      </c>
      <c r="G28" s="33">
        <f t="shared" si="192"/>
        <v>1</v>
      </c>
      <c r="H28" s="34">
        <f t="shared" si="193"/>
        <v>0.99944490738773661</v>
      </c>
      <c r="I28" s="64">
        <v>1413588.51</v>
      </c>
      <c r="J28" s="61">
        <v>1413588.51</v>
      </c>
      <c r="K28" s="62">
        <v>1413588.51</v>
      </c>
      <c r="L28" s="62">
        <v>1413517.2292830001</v>
      </c>
      <c r="M28" s="63">
        <f t="shared" si="194"/>
        <v>1</v>
      </c>
      <c r="N28" s="33">
        <f t="shared" si="195"/>
        <v>1</v>
      </c>
      <c r="O28" s="34">
        <f t="shared" si="196"/>
        <v>0.99994957463470047</v>
      </c>
      <c r="P28" s="64">
        <v>1468407.79</v>
      </c>
      <c r="Q28" s="61">
        <v>1468407.79</v>
      </c>
      <c r="R28" s="62">
        <v>1468407.79</v>
      </c>
      <c r="S28" s="62">
        <v>1468407.79</v>
      </c>
      <c r="T28" s="33">
        <f t="shared" si="197"/>
        <v>1</v>
      </c>
      <c r="U28" s="33">
        <f t="shared" si="198"/>
        <v>1</v>
      </c>
      <c r="V28" s="34">
        <f t="shared" si="199"/>
        <v>1</v>
      </c>
      <c r="W28" s="64">
        <v>1547667.95</v>
      </c>
      <c r="X28" s="61">
        <v>1413070.45</v>
      </c>
      <c r="Y28" s="62">
        <v>1410587</v>
      </c>
      <c r="Z28" s="62">
        <v>1540401.292286</v>
      </c>
      <c r="AA28" s="33">
        <f t="shared" si="200"/>
        <v>0.91303205574554924</v>
      </c>
      <c r="AB28" s="33">
        <f t="shared" si="201"/>
        <v>0.91142741568047592</v>
      </c>
      <c r="AC28" s="34">
        <f t="shared" si="202"/>
        <v>0.99530476953147473</v>
      </c>
      <c r="AD28" s="64">
        <v>1681758.58</v>
      </c>
      <c r="AE28" s="61">
        <v>1681758.58</v>
      </c>
      <c r="AF28" s="62">
        <v>1681758.58</v>
      </c>
      <c r="AG28" s="62">
        <v>1670883.92</v>
      </c>
      <c r="AH28" s="33">
        <f t="shared" si="203"/>
        <v>1</v>
      </c>
      <c r="AI28" s="65">
        <f t="shared" si="204"/>
        <v>1</v>
      </c>
      <c r="AJ28" s="66">
        <f t="shared" si="205"/>
        <v>0.99353375678927702</v>
      </c>
      <c r="AK28" s="64">
        <v>1883590.14</v>
      </c>
      <c r="AL28" s="61">
        <v>1883590.14</v>
      </c>
      <c r="AM28" s="62">
        <v>1883590.14</v>
      </c>
      <c r="AN28" s="62">
        <v>1876965.93</v>
      </c>
      <c r="AO28" s="33">
        <f t="shared" si="206"/>
        <v>1</v>
      </c>
      <c r="AP28" s="63">
        <f t="shared" si="207"/>
        <v>1</v>
      </c>
      <c r="AQ28" s="65">
        <f t="shared" si="208"/>
        <v>0.99648319989613032</v>
      </c>
      <c r="AR28" s="64">
        <v>1900560.14</v>
      </c>
      <c r="AS28" s="61">
        <v>1900560.1475579999</v>
      </c>
      <c r="AT28" s="62">
        <v>1900530.1147034199</v>
      </c>
      <c r="AU28" s="62">
        <v>1897007.2512060001</v>
      </c>
      <c r="AV28" s="33">
        <f t="shared" si="209"/>
        <v>1.0000000039767223</v>
      </c>
      <c r="AW28" s="63">
        <f t="shared" si="210"/>
        <v>0.99998420186978143</v>
      </c>
      <c r="AX28" s="65">
        <f t="shared" si="211"/>
        <v>0.9981306096454281</v>
      </c>
      <c r="AY28" s="64">
        <v>2129417.1420590002</v>
      </c>
      <c r="AZ28" s="61">
        <v>2129417.1420590002</v>
      </c>
      <c r="BA28" s="62">
        <v>2125283.8735710001</v>
      </c>
      <c r="BB28" s="62">
        <v>2125283.8735710001</v>
      </c>
      <c r="BC28" s="33">
        <f t="shared" si="212"/>
        <v>1</v>
      </c>
      <c r="BD28" s="63">
        <f t="shared" si="213"/>
        <v>0.9980589672139093</v>
      </c>
      <c r="BE28" s="65">
        <f t="shared" si="214"/>
        <v>0.9980589672139093</v>
      </c>
      <c r="BF28" s="64">
        <v>2265460.2655699998</v>
      </c>
      <c r="BG28" s="61">
        <v>2265460.2655699998</v>
      </c>
      <c r="BH28" s="62">
        <v>2265460.2655699998</v>
      </c>
      <c r="BI28" s="62">
        <v>2260225.295165</v>
      </c>
      <c r="BJ28" s="33">
        <f t="shared" si="215"/>
        <v>1</v>
      </c>
      <c r="BK28" s="33">
        <f t="shared" si="216"/>
        <v>1</v>
      </c>
      <c r="BL28" s="34">
        <f t="shared" si="217"/>
        <v>0.99768922435561558</v>
      </c>
      <c r="BM28" s="64">
        <v>2464113.4275480001</v>
      </c>
      <c r="BN28" s="61">
        <v>2464113.4275480001</v>
      </c>
      <c r="BO28" s="62">
        <v>2464113.4275480001</v>
      </c>
      <c r="BP28" s="62">
        <v>2460105.2344999998</v>
      </c>
      <c r="BQ28" s="33">
        <f t="shared" si="218"/>
        <v>1</v>
      </c>
      <c r="BR28" s="33">
        <f t="shared" si="219"/>
        <v>1</v>
      </c>
      <c r="BS28" s="34">
        <f t="shared" si="220"/>
        <v>0.99837337315596353</v>
      </c>
      <c r="BT28" s="64">
        <v>2563770.812227</v>
      </c>
      <c r="BU28" s="61">
        <v>2563770.812227</v>
      </c>
      <c r="BV28" s="62">
        <v>2563770.812227</v>
      </c>
      <c r="BW28" s="62">
        <v>2558781.1805289998</v>
      </c>
      <c r="BX28" s="33">
        <f t="shared" si="221"/>
        <v>1</v>
      </c>
      <c r="BY28" s="33">
        <f t="shared" si="222"/>
        <v>1</v>
      </c>
      <c r="BZ28" s="34">
        <f t="shared" si="223"/>
        <v>0.9980537918310779</v>
      </c>
      <c r="CA28" s="64">
        <v>2837006.751555</v>
      </c>
      <c r="CB28" s="61">
        <v>2837006.751555</v>
      </c>
      <c r="CC28" s="62">
        <v>2837006.751555</v>
      </c>
      <c r="CD28" s="62">
        <v>2835841.1727129999</v>
      </c>
      <c r="CE28" s="33">
        <f t="shared" si="224"/>
        <v>1</v>
      </c>
      <c r="CF28" s="33">
        <f t="shared" si="225"/>
        <v>1</v>
      </c>
      <c r="CG28" s="34">
        <f t="shared" si="226"/>
        <v>0.99958915189702624</v>
      </c>
      <c r="CH28" s="64">
        <v>3624435.8825619998</v>
      </c>
      <c r="CI28" s="61">
        <v>3624435.8825619998</v>
      </c>
      <c r="CJ28" s="62">
        <v>3624435.8825619998</v>
      </c>
      <c r="CK28" s="62">
        <v>3624435.8825619998</v>
      </c>
      <c r="CL28" s="33">
        <f t="shared" si="227"/>
        <v>1</v>
      </c>
      <c r="CM28" s="33">
        <f t="shared" si="228"/>
        <v>1</v>
      </c>
      <c r="CN28" s="34">
        <f t="shared" si="229"/>
        <v>1</v>
      </c>
      <c r="CO28" s="64">
        <v>4212201.5944029996</v>
      </c>
      <c r="CP28" s="61">
        <v>4212201.5944029996</v>
      </c>
      <c r="CQ28" s="62">
        <v>4212201.5944029996</v>
      </c>
      <c r="CR28" s="62">
        <v>4212201.5944029996</v>
      </c>
      <c r="CS28" s="33">
        <f t="shared" si="230"/>
        <v>1</v>
      </c>
      <c r="CT28" s="33">
        <f t="shared" si="231"/>
        <v>1</v>
      </c>
      <c r="CU28" s="34">
        <f t="shared" si="232"/>
        <v>1</v>
      </c>
      <c r="CV28" s="64">
        <v>4556339.6057479996</v>
      </c>
      <c r="CW28" s="61">
        <v>2141616.927046</v>
      </c>
      <c r="CX28" s="62">
        <v>2141616.927046</v>
      </c>
      <c r="CY28" s="62">
        <v>2141616.927046</v>
      </c>
      <c r="CZ28" s="33">
        <f t="shared" si="233"/>
        <v>0.47003013654738707</v>
      </c>
      <c r="DA28" s="33">
        <f t="shared" si="234"/>
        <v>0.47003013654738707</v>
      </c>
      <c r="DB28" s="34">
        <f t="shared" si="235"/>
        <v>0.47003013654738707</v>
      </c>
    </row>
    <row r="29" spans="1:106" x14ac:dyDescent="0.3">
      <c r="A29" s="67" t="s">
        <v>16</v>
      </c>
      <c r="B29" s="68">
        <f>SUM(B27:B28)</f>
        <v>1351705.490764</v>
      </c>
      <c r="C29" s="68">
        <f t="shared" ref="C29:E29" si="236">SUM(C27:C28)</f>
        <v>1342865.29337568</v>
      </c>
      <c r="D29" s="68">
        <f t="shared" si="236"/>
        <v>1342075.1474827901</v>
      </c>
      <c r="E29" s="68">
        <f t="shared" si="236"/>
        <v>1340782.9199042101</v>
      </c>
      <c r="F29" s="69">
        <f t="shared" si="191"/>
        <v>0.99345996783417412</v>
      </c>
      <c r="G29" s="70">
        <f t="shared" si="192"/>
        <v>0.99287541306370908</v>
      </c>
      <c r="H29" s="71">
        <f t="shared" si="193"/>
        <v>0.99191941518738946</v>
      </c>
      <c r="I29" s="68">
        <f>SUM(I27:I28)</f>
        <v>1455600.81</v>
      </c>
      <c r="J29" s="68">
        <f t="shared" ref="J29:L29" si="237">SUM(J27:J28)</f>
        <v>1451305.68</v>
      </c>
      <c r="K29" s="68">
        <f t="shared" si="237"/>
        <v>1451254.18</v>
      </c>
      <c r="L29" s="68">
        <f t="shared" si="237"/>
        <v>1450772.60184209</v>
      </c>
      <c r="M29" s="69">
        <f t="shared" si="194"/>
        <v>0.9970492390698793</v>
      </c>
      <c r="N29" s="70">
        <f t="shared" si="195"/>
        <v>0.99701385849050184</v>
      </c>
      <c r="O29" s="71">
        <f t="shared" si="196"/>
        <v>0.99668301355375721</v>
      </c>
      <c r="P29" s="68">
        <f>SUM(P27:P28)</f>
        <v>1510529.05</v>
      </c>
      <c r="Q29" s="68">
        <f t="shared" ref="Q29:S29" si="238">SUM(Q27:Q28)</f>
        <v>1507682.4000000001</v>
      </c>
      <c r="R29" s="68">
        <f t="shared" si="238"/>
        <v>1506783.37</v>
      </c>
      <c r="S29" s="68">
        <f t="shared" si="238"/>
        <v>1505990.1400000001</v>
      </c>
      <c r="T29" s="69">
        <f t="shared" si="197"/>
        <v>0.99811546159936482</v>
      </c>
      <c r="U29" s="70">
        <f t="shared" si="198"/>
        <v>0.99752028602164255</v>
      </c>
      <c r="V29" s="71">
        <f t="shared" si="199"/>
        <v>0.99699515212898426</v>
      </c>
      <c r="W29" s="68">
        <f>SUM(W27:W28)</f>
        <v>1591939.16</v>
      </c>
      <c r="X29" s="68">
        <f t="shared" ref="X29:Z29" si="239">SUM(X27:X28)</f>
        <v>1452173.32</v>
      </c>
      <c r="Y29" s="68">
        <f t="shared" si="239"/>
        <v>1448188.14</v>
      </c>
      <c r="Z29" s="68">
        <f t="shared" si="239"/>
        <v>1577360.2222859999</v>
      </c>
      <c r="AA29" s="69">
        <f t="shared" si="200"/>
        <v>0.91220403171689057</v>
      </c>
      <c r="AB29" s="70">
        <f t="shared" si="201"/>
        <v>0.90970068227984291</v>
      </c>
      <c r="AC29" s="71">
        <f t="shared" si="202"/>
        <v>0.99084202582591163</v>
      </c>
      <c r="AD29" s="68">
        <f>SUM(AD27:AD28)</f>
        <v>1737408.1500000001</v>
      </c>
      <c r="AE29" s="68">
        <f t="shared" ref="AE29:AG29" si="240">SUM(AE27:AE28)</f>
        <v>1736754.31</v>
      </c>
      <c r="AF29" s="68">
        <f t="shared" si="240"/>
        <v>1736043.6300000001</v>
      </c>
      <c r="AG29" s="68">
        <f t="shared" si="240"/>
        <v>1724900.0899999999</v>
      </c>
      <c r="AH29" s="69">
        <f t="shared" si="203"/>
        <v>0.9996236693145476</v>
      </c>
      <c r="AI29" s="70">
        <f t="shared" si="204"/>
        <v>0.9992146232305863</v>
      </c>
      <c r="AJ29" s="71">
        <f t="shared" si="205"/>
        <v>0.99280073596984086</v>
      </c>
      <c r="AK29" s="68">
        <f>SUM(AK27:AK28)</f>
        <v>1932614.46</v>
      </c>
      <c r="AL29" s="68">
        <f t="shared" ref="AL29:AN29" si="241">SUM(AL27:AL28)</f>
        <v>1932156.5799999998</v>
      </c>
      <c r="AM29" s="68">
        <f t="shared" si="241"/>
        <v>1931845.71</v>
      </c>
      <c r="AN29" s="68">
        <f t="shared" si="241"/>
        <v>1923534.3199999998</v>
      </c>
      <c r="AO29" s="69">
        <f t="shared" si="206"/>
        <v>0.99976307742207404</v>
      </c>
      <c r="AP29" s="70">
        <f t="shared" si="207"/>
        <v>0.99960222278374133</v>
      </c>
      <c r="AQ29" s="71">
        <f t="shared" si="208"/>
        <v>0.99530162886186824</v>
      </c>
      <c r="AR29" s="68">
        <f>SUM(AR27:AR28)</f>
        <v>1950277.3959999999</v>
      </c>
      <c r="AS29" s="68">
        <f t="shared" ref="AS29:AU29" si="242">SUM(AS27:AS28)</f>
        <v>1948293.3146536602</v>
      </c>
      <c r="AT29" s="68">
        <f t="shared" si="242"/>
        <v>1945248.0173802099</v>
      </c>
      <c r="AU29" s="68">
        <f t="shared" si="242"/>
        <v>1941714.1473827902</v>
      </c>
      <c r="AV29" s="69">
        <f t="shared" si="209"/>
        <v>0.99898266710653105</v>
      </c>
      <c r="AW29" s="70">
        <f t="shared" si="210"/>
        <v>0.99742119832281029</v>
      </c>
      <c r="AX29" s="71">
        <f t="shared" si="211"/>
        <v>0.99560921506100986</v>
      </c>
      <c r="AY29" s="68">
        <f>SUM(AY27:AY28)</f>
        <v>2179363.9669280001</v>
      </c>
      <c r="AZ29" s="68">
        <f t="shared" ref="AZ29:BB29" si="243">SUM(AZ27:AZ28)</f>
        <v>2176814.3816044303</v>
      </c>
      <c r="BA29" s="68">
        <f t="shared" si="243"/>
        <v>2170419.5791976601</v>
      </c>
      <c r="BB29" s="68">
        <f t="shared" si="243"/>
        <v>2170419.5791976601</v>
      </c>
      <c r="BC29" s="69">
        <f t="shared" si="212"/>
        <v>0.99883012412691963</v>
      </c>
      <c r="BD29" s="70">
        <f t="shared" si="213"/>
        <v>0.99589587243522804</v>
      </c>
      <c r="BE29" s="71">
        <f t="shared" si="214"/>
        <v>0.99589587243522804</v>
      </c>
      <c r="BF29" s="68">
        <f>SUM(BF27:BF28)</f>
        <v>2355654.6173479999</v>
      </c>
      <c r="BG29" s="68">
        <f t="shared" ref="BG29:BI29" si="244">SUM(BG27:BG28)</f>
        <v>2325458.4498718097</v>
      </c>
      <c r="BH29" s="68">
        <f t="shared" si="244"/>
        <v>2323847.4732699697</v>
      </c>
      <c r="BI29" s="68">
        <f t="shared" si="244"/>
        <v>2318612.5028649699</v>
      </c>
      <c r="BJ29" s="69">
        <f t="shared" si="215"/>
        <v>0.98718141137762161</v>
      </c>
      <c r="BK29" s="70">
        <f t="shared" si="216"/>
        <v>0.98649753497656678</v>
      </c>
      <c r="BL29" s="71">
        <f t="shared" si="217"/>
        <v>0.98427523533788153</v>
      </c>
      <c r="BM29" s="68">
        <f>SUM(BM27:BM28)</f>
        <v>2726106.4927310003</v>
      </c>
      <c r="BN29" s="68">
        <f t="shared" ref="BN29:BP29" si="245">SUM(BN27:BN28)</f>
        <v>2712085.2045955909</v>
      </c>
      <c r="BO29" s="68">
        <f t="shared" si="245"/>
        <v>2706464.0289362404</v>
      </c>
      <c r="BP29" s="68">
        <f t="shared" si="245"/>
        <v>2702450.0333566102</v>
      </c>
      <c r="BQ29" s="69">
        <f t="shared" si="218"/>
        <v>0.99485666162609709</v>
      </c>
      <c r="BR29" s="70">
        <f t="shared" si="219"/>
        <v>0.99279468214204569</v>
      </c>
      <c r="BS29" s="71">
        <f t="shared" si="220"/>
        <v>0.99132225412416253</v>
      </c>
      <c r="BT29" s="68">
        <f>SUM(BT27:BT28)</f>
        <v>2641564.6187999998</v>
      </c>
      <c r="BU29" s="68">
        <f t="shared" ref="BU29:BW29" si="246">SUM(BU27:BU28)</f>
        <v>2637530.5157445497</v>
      </c>
      <c r="BV29" s="68">
        <f t="shared" si="246"/>
        <v>2633879.44051013</v>
      </c>
      <c r="BW29" s="68">
        <f t="shared" si="246"/>
        <v>2628824.6324867699</v>
      </c>
      <c r="BX29" s="69">
        <f t="shared" si="221"/>
        <v>0.99847283574789747</v>
      </c>
      <c r="BY29" s="70">
        <f t="shared" si="222"/>
        <v>0.99709067185592415</v>
      </c>
      <c r="BZ29" s="71">
        <f t="shared" si="223"/>
        <v>0.99517710593844289</v>
      </c>
      <c r="CA29" s="68">
        <f>SUM(CA27:CA28)</f>
        <v>2917627.7093890002</v>
      </c>
      <c r="CB29" s="68">
        <f t="shared" ref="CB29:CD29" si="247">SUM(CB27:CB28)</f>
        <v>2905493.36107786</v>
      </c>
      <c r="CC29" s="68">
        <f t="shared" si="247"/>
        <v>2903620.5679415502</v>
      </c>
      <c r="CD29" s="68">
        <f t="shared" si="247"/>
        <v>2902055.68796355</v>
      </c>
      <c r="CE29" s="69">
        <f t="shared" si="224"/>
        <v>0.99584102239223615</v>
      </c>
      <c r="CF29" s="70">
        <f t="shared" si="225"/>
        <v>0.99519913339101673</v>
      </c>
      <c r="CG29" s="71">
        <f t="shared" si="226"/>
        <v>0.99466277984153395</v>
      </c>
      <c r="CH29" s="68">
        <f>SUM(CH27:CH28)</f>
        <v>3747629.5465619997</v>
      </c>
      <c r="CI29" s="68">
        <f t="shared" ref="CI29:CK29" si="248">SUM(CI27:CI28)</f>
        <v>3734872.5339398398</v>
      </c>
      <c r="CJ29" s="68">
        <f t="shared" si="248"/>
        <v>3731824.6654882999</v>
      </c>
      <c r="CK29" s="68">
        <f t="shared" si="248"/>
        <v>3731824.2064372995</v>
      </c>
      <c r="CL29" s="69">
        <f t="shared" si="227"/>
        <v>0.99659597821405188</v>
      </c>
      <c r="CM29" s="70">
        <f t="shared" si="228"/>
        <v>0.99578269920296714</v>
      </c>
      <c r="CN29" s="71">
        <f t="shared" si="229"/>
        <v>0.99578257671193793</v>
      </c>
      <c r="CO29" s="68">
        <f t="shared" ref="CO29:CR29" si="249">SUM(CO27:CO28)</f>
        <v>4317235.0012069996</v>
      </c>
      <c r="CP29" s="68">
        <f t="shared" si="249"/>
        <v>4316414.29319748</v>
      </c>
      <c r="CQ29" s="68">
        <f t="shared" si="249"/>
        <v>4308294.152758589</v>
      </c>
      <c r="CR29" s="68">
        <f t="shared" si="249"/>
        <v>4308183.7479345892</v>
      </c>
      <c r="CS29" s="69">
        <f t="shared" si="230"/>
        <v>0.99980989962110234</v>
      </c>
      <c r="CT29" s="70">
        <f t="shared" si="231"/>
        <v>0.99792903364169172</v>
      </c>
      <c r="CU29" s="71">
        <f t="shared" si="232"/>
        <v>0.99790346060154711</v>
      </c>
      <c r="CV29" s="68">
        <f t="shared" ref="CV29:CY29" si="250">SUM(CV27:CV28)</f>
        <v>4660509.9057479994</v>
      </c>
      <c r="CW29" s="68">
        <f t="shared" si="250"/>
        <v>2184161.48263857</v>
      </c>
      <c r="CX29" s="68">
        <f t="shared" si="250"/>
        <v>2177445.4259355501</v>
      </c>
      <c r="CY29" s="68">
        <f t="shared" si="250"/>
        <v>2177444.7541245501</v>
      </c>
      <c r="CZ29" s="69">
        <f t="shared" si="233"/>
        <v>0.4686528999637472</v>
      </c>
      <c r="DA29" s="70">
        <f t="shared" si="234"/>
        <v>0.46721184376199193</v>
      </c>
      <c r="DB29" s="71">
        <f t="shared" si="235"/>
        <v>0.46721169961231446</v>
      </c>
    </row>
    <row r="30" spans="1:106" x14ac:dyDescent="0.3">
      <c r="A30" s="60" t="s">
        <v>34</v>
      </c>
      <c r="B30" s="32">
        <v>702867.98</v>
      </c>
      <c r="C30" s="61">
        <v>702832.57351100002</v>
      </c>
      <c r="D30" s="62">
        <v>678837.70744100004</v>
      </c>
      <c r="E30" s="62">
        <v>221924.707666</v>
      </c>
      <c r="F30" s="63">
        <f t="shared" si="191"/>
        <v>0.99994962569073076</v>
      </c>
      <c r="G30" s="33">
        <f t="shared" si="192"/>
        <v>0.96581111497069483</v>
      </c>
      <c r="H30" s="34">
        <f t="shared" si="193"/>
        <v>0.31574166697137063</v>
      </c>
      <c r="I30" s="64">
        <v>775859</v>
      </c>
      <c r="J30" s="61">
        <v>775660.21</v>
      </c>
      <c r="K30" s="62">
        <v>744950.32</v>
      </c>
      <c r="L30" s="62">
        <v>269843.59999999998</v>
      </c>
      <c r="M30" s="63">
        <f t="shared" si="194"/>
        <v>0.99974378076428827</v>
      </c>
      <c r="N30" s="33">
        <f t="shared" si="195"/>
        <v>0.96016198819630882</v>
      </c>
      <c r="O30" s="34">
        <f t="shared" si="196"/>
        <v>0.34779979351918322</v>
      </c>
      <c r="P30" s="64">
        <v>361634.73</v>
      </c>
      <c r="Q30" s="61">
        <v>352966.03</v>
      </c>
      <c r="R30" s="62">
        <v>348080.22</v>
      </c>
      <c r="S30" s="62">
        <v>97852.53</v>
      </c>
      <c r="T30" s="33">
        <f t="shared" si="197"/>
        <v>0.97602912751217241</v>
      </c>
      <c r="U30" s="33">
        <f t="shared" si="198"/>
        <v>0.96251878241893418</v>
      </c>
      <c r="V30" s="34">
        <f t="shared" si="199"/>
        <v>0.27058388446264553</v>
      </c>
      <c r="W30" s="64">
        <v>200834.43</v>
      </c>
      <c r="X30" s="61">
        <v>200400.63</v>
      </c>
      <c r="Y30" s="62">
        <v>198177.22</v>
      </c>
      <c r="Z30" s="62">
        <v>67443.47</v>
      </c>
      <c r="AA30" s="33">
        <f t="shared" si="200"/>
        <v>0.99784001179479043</v>
      </c>
      <c r="AB30" s="33">
        <f t="shared" si="201"/>
        <v>0.98676915108629537</v>
      </c>
      <c r="AC30" s="34">
        <f t="shared" si="202"/>
        <v>0.3358162741318807</v>
      </c>
      <c r="AD30" s="64">
        <v>355696.88</v>
      </c>
      <c r="AE30" s="61">
        <v>355469.54</v>
      </c>
      <c r="AF30" s="62">
        <v>354101.95</v>
      </c>
      <c r="AG30" s="62">
        <v>83785.100000000006</v>
      </c>
      <c r="AH30" s="33">
        <f t="shared" si="203"/>
        <v>0.9993608602920554</v>
      </c>
      <c r="AI30" s="65">
        <f t="shared" si="204"/>
        <v>0.99551604163635066</v>
      </c>
      <c r="AJ30" s="66">
        <f t="shared" si="205"/>
        <v>0.23555196773162587</v>
      </c>
      <c r="AK30" s="64">
        <v>399066.4</v>
      </c>
      <c r="AL30" s="61">
        <v>398907.69</v>
      </c>
      <c r="AM30" s="62">
        <v>397588.04</v>
      </c>
      <c r="AN30" s="62">
        <v>9728.98</v>
      </c>
      <c r="AO30" s="33">
        <f t="shared" si="206"/>
        <v>0.99960229676063928</v>
      </c>
      <c r="AP30" s="63">
        <f t="shared" si="207"/>
        <v>0.99629545358867588</v>
      </c>
      <c r="AQ30" s="65">
        <f t="shared" si="208"/>
        <v>2.4379351406182026E-2</v>
      </c>
      <c r="AR30" s="64">
        <v>414725.42859199998</v>
      </c>
      <c r="AS30" s="61">
        <v>413899.62731299998</v>
      </c>
      <c r="AT30" s="62">
        <v>11733.30187893</v>
      </c>
      <c r="AU30" s="62">
        <v>11733.30187893</v>
      </c>
      <c r="AV30" s="72">
        <f t="shared" si="209"/>
        <v>0.99800879998652692</v>
      </c>
      <c r="AW30" s="63">
        <f t="shared" si="210"/>
        <v>2.8291734892564372E-2</v>
      </c>
      <c r="AX30" s="65">
        <f t="shared" si="211"/>
        <v>2.8291734892564372E-2</v>
      </c>
      <c r="AY30" s="64">
        <v>241250.183857</v>
      </c>
      <c r="AZ30" s="61">
        <v>240073.21</v>
      </c>
      <c r="BA30" s="62">
        <v>17809.96</v>
      </c>
      <c r="BB30" s="62">
        <v>17809.96</v>
      </c>
      <c r="BC30" s="72">
        <f t="shared" si="212"/>
        <v>0.99512135560610537</v>
      </c>
      <c r="BD30" s="63">
        <f t="shared" si="213"/>
        <v>7.3823612132692826E-2</v>
      </c>
      <c r="BE30" s="65">
        <f t="shared" si="214"/>
        <v>7.3823612132692826E-2</v>
      </c>
      <c r="BF30" s="64">
        <v>348130.65854099998</v>
      </c>
      <c r="BG30" s="61">
        <v>336092.46255350002</v>
      </c>
      <c r="BH30" s="62">
        <v>38575.624646359996</v>
      </c>
      <c r="BI30" s="62">
        <v>38575.624646359996</v>
      </c>
      <c r="BJ30" s="72">
        <f t="shared" si="215"/>
        <v>0.9654204658734985</v>
      </c>
      <c r="BK30" s="72">
        <f t="shared" si="216"/>
        <v>0.11080789266888677</v>
      </c>
      <c r="BL30" s="73">
        <f t="shared" si="217"/>
        <v>0.11080789266888677</v>
      </c>
      <c r="BM30" s="64">
        <v>930491.10794000002</v>
      </c>
      <c r="BN30" s="61">
        <v>929915.88650410005</v>
      </c>
      <c r="BO30" s="62">
        <v>267395.74038084003</v>
      </c>
      <c r="BP30" s="62">
        <v>267395.74038084003</v>
      </c>
      <c r="BQ30" s="72">
        <f t="shared" si="218"/>
        <v>0.99938180877711613</v>
      </c>
      <c r="BR30" s="72">
        <f t="shared" si="219"/>
        <v>0.28737054884148583</v>
      </c>
      <c r="BS30" s="73">
        <f t="shared" si="220"/>
        <v>0.28737054884148583</v>
      </c>
      <c r="BT30" s="64">
        <v>732730.92004300002</v>
      </c>
      <c r="BU30" s="61">
        <v>709653.65403431002</v>
      </c>
      <c r="BV30" s="62">
        <v>131775.49388470998</v>
      </c>
      <c r="BW30" s="62">
        <v>131769.98010170998</v>
      </c>
      <c r="BX30" s="72">
        <f t="shared" si="221"/>
        <v>0.96850512872128325</v>
      </c>
      <c r="BY30" s="72">
        <f t="shared" si="222"/>
        <v>0.17984159024840496</v>
      </c>
      <c r="BZ30" s="73">
        <f t="shared" si="223"/>
        <v>0.17983406527184237</v>
      </c>
      <c r="CA30" s="64">
        <v>1007763.45</v>
      </c>
      <c r="CB30" s="64">
        <v>947048.16668066999</v>
      </c>
      <c r="CC30" s="64">
        <v>33131.488697109999</v>
      </c>
      <c r="CD30" s="64">
        <v>27146.055690109999</v>
      </c>
      <c r="CE30" s="33">
        <f t="shared" si="224"/>
        <v>0.93975244555720894</v>
      </c>
      <c r="CF30" s="33">
        <f t="shared" si="225"/>
        <v>3.2876255531107026E-2</v>
      </c>
      <c r="CG30" s="34">
        <f t="shared" si="226"/>
        <v>2.6936932164100612E-2</v>
      </c>
      <c r="CH30" s="64">
        <v>1075960.1572970001</v>
      </c>
      <c r="CI30" s="61">
        <v>1041941.446811</v>
      </c>
      <c r="CJ30" s="62">
        <v>59070.346645680002</v>
      </c>
      <c r="CK30" s="62">
        <v>59041.531873559994</v>
      </c>
      <c r="CL30" s="72">
        <f t="shared" si="227"/>
        <v>0.96838292732747555</v>
      </c>
      <c r="CM30" s="72">
        <f t="shared" si="228"/>
        <v>5.4900124549290968E-2</v>
      </c>
      <c r="CN30" s="73">
        <f t="shared" si="229"/>
        <v>5.4873344029654998E-2</v>
      </c>
      <c r="CO30" s="64">
        <v>1185791.0304779999</v>
      </c>
      <c r="CP30" s="64">
        <v>1175383.51285653</v>
      </c>
      <c r="CQ30" s="64">
        <v>497672.32642374001</v>
      </c>
      <c r="CR30" s="64">
        <v>497672.32642374001</v>
      </c>
      <c r="CS30" s="33">
        <f t="shared" si="230"/>
        <v>0.99122314357760444</v>
      </c>
      <c r="CT30" s="33">
        <f t="shared" si="231"/>
        <v>0.41969648414622018</v>
      </c>
      <c r="CU30" s="34">
        <f t="shared" si="232"/>
        <v>0.41969648414622018</v>
      </c>
      <c r="CV30" s="64">
        <v>753658.78547600005</v>
      </c>
      <c r="CW30" s="64">
        <v>455677.27614699001</v>
      </c>
      <c r="CX30" s="64">
        <v>113719.83883704001</v>
      </c>
      <c r="CY30" s="64">
        <v>113715.78819704</v>
      </c>
      <c r="CZ30" s="33">
        <f t="shared" si="233"/>
        <v>0.60462013437445805</v>
      </c>
      <c r="DA30" s="33">
        <f t="shared" si="234"/>
        <v>0.15089035121539277</v>
      </c>
      <c r="DB30" s="34">
        <f t="shared" si="235"/>
        <v>0.15088497658156899</v>
      </c>
    </row>
    <row r="31" spans="1:106" x14ac:dyDescent="0.3">
      <c r="A31" s="60" t="s">
        <v>35</v>
      </c>
      <c r="B31" s="32">
        <v>26436</v>
      </c>
      <c r="C31" s="61">
        <v>24788.26641891</v>
      </c>
      <c r="D31" s="62">
        <v>22615.113464059996</v>
      </c>
      <c r="E31" s="62">
        <v>20969.150660660001</v>
      </c>
      <c r="F31" s="63">
        <f t="shared" si="191"/>
        <v>0.93767084350544705</v>
      </c>
      <c r="G31" s="33">
        <f t="shared" si="192"/>
        <v>0.85546654047737913</v>
      </c>
      <c r="H31" s="34">
        <f t="shared" si="193"/>
        <v>0.79320436755409296</v>
      </c>
      <c r="I31" s="64">
        <v>29907</v>
      </c>
      <c r="J31" s="61">
        <v>29485.53</v>
      </c>
      <c r="K31" s="62">
        <v>26639.599999999999</v>
      </c>
      <c r="L31" s="62">
        <v>24954.65</v>
      </c>
      <c r="M31" s="63">
        <f t="shared" si="194"/>
        <v>0.98590731266927467</v>
      </c>
      <c r="N31" s="33">
        <f t="shared" si="195"/>
        <v>0.89074798542147315</v>
      </c>
      <c r="O31" s="34">
        <f t="shared" si="196"/>
        <v>0.83440833249740864</v>
      </c>
      <c r="P31" s="64">
        <v>23130</v>
      </c>
      <c r="Q31" s="61">
        <v>22618.75</v>
      </c>
      <c r="R31" s="62">
        <v>22211.42</v>
      </c>
      <c r="S31" s="62">
        <v>21977.07</v>
      </c>
      <c r="T31" s="33">
        <f t="shared" si="197"/>
        <v>0.97789667099005617</v>
      </c>
      <c r="U31" s="33">
        <f t="shared" si="198"/>
        <v>0.96028620838737566</v>
      </c>
      <c r="V31" s="34">
        <f t="shared" si="199"/>
        <v>0.9501543450064851</v>
      </c>
      <c r="W31" s="64">
        <v>19389.38</v>
      </c>
      <c r="X31" s="61">
        <v>18825.919999999998</v>
      </c>
      <c r="Y31" s="62">
        <v>18472.669999999998</v>
      </c>
      <c r="Z31" s="62">
        <v>14200.29</v>
      </c>
      <c r="AA31" s="33">
        <f t="shared" si="200"/>
        <v>0.97093976186964193</v>
      </c>
      <c r="AB31" s="33">
        <f t="shared" si="201"/>
        <v>0.95272102563361993</v>
      </c>
      <c r="AC31" s="34">
        <f t="shared" si="202"/>
        <v>0.73237462982312995</v>
      </c>
      <c r="AD31" s="64">
        <v>23187.75</v>
      </c>
      <c r="AE31" s="61">
        <v>22895.19</v>
      </c>
      <c r="AF31" s="62">
        <v>22376.93</v>
      </c>
      <c r="AG31" s="62">
        <v>20349.23</v>
      </c>
      <c r="AH31" s="33">
        <f t="shared" si="203"/>
        <v>0.98738299317527567</v>
      </c>
      <c r="AI31" s="65">
        <f t="shared" si="204"/>
        <v>0.9650323985725221</v>
      </c>
      <c r="AJ31" s="66">
        <f t="shared" si="205"/>
        <v>0.87758536296104628</v>
      </c>
      <c r="AK31" s="64">
        <v>15046.91</v>
      </c>
      <c r="AL31" s="61">
        <v>14735.6</v>
      </c>
      <c r="AM31" s="62">
        <v>14602.57</v>
      </c>
      <c r="AN31" s="62">
        <v>13921.9</v>
      </c>
      <c r="AO31" s="33">
        <f t="shared" si="206"/>
        <v>0.97931070233024586</v>
      </c>
      <c r="AP31" s="63">
        <f t="shared" si="207"/>
        <v>0.97046968447342341</v>
      </c>
      <c r="AQ31" s="65">
        <f t="shared" si="208"/>
        <v>0.92523315418248664</v>
      </c>
      <c r="AR31" s="64">
        <v>14670</v>
      </c>
      <c r="AS31" s="61">
        <v>13762.009681</v>
      </c>
      <c r="AT31" s="62">
        <v>12305.5446632</v>
      </c>
      <c r="AU31" s="62">
        <v>12298.5446632</v>
      </c>
      <c r="AV31" s="33">
        <f t="shared" si="209"/>
        <v>0.93810563605998631</v>
      </c>
      <c r="AW31" s="63">
        <f t="shared" si="210"/>
        <v>0.83882376708929796</v>
      </c>
      <c r="AX31" s="65">
        <f t="shared" si="211"/>
        <v>0.83834660280845263</v>
      </c>
      <c r="AY31" s="64">
        <v>30161.512638</v>
      </c>
      <c r="AZ31" s="61">
        <v>28253.62</v>
      </c>
      <c r="BA31" s="62">
        <v>15707.94</v>
      </c>
      <c r="BB31" s="62">
        <v>15707.94</v>
      </c>
      <c r="BC31" s="33">
        <f t="shared" si="212"/>
        <v>0.93674413279935176</v>
      </c>
      <c r="BD31" s="63">
        <f t="shared" si="213"/>
        <v>0.52079417198094446</v>
      </c>
      <c r="BE31" s="65">
        <f t="shared" si="214"/>
        <v>0.52079417198094446</v>
      </c>
      <c r="BF31" s="64">
        <v>59365.532259</v>
      </c>
      <c r="BG31" s="61">
        <v>58481.281384659997</v>
      </c>
      <c r="BH31" s="62">
        <v>30887.737365510002</v>
      </c>
      <c r="BI31" s="62">
        <v>30887.737365510002</v>
      </c>
      <c r="BJ31" s="33">
        <f t="shared" si="215"/>
        <v>0.98510497858450607</v>
      </c>
      <c r="BK31" s="33">
        <f t="shared" si="216"/>
        <v>0.52029748896637451</v>
      </c>
      <c r="BL31" s="34">
        <f t="shared" si="217"/>
        <v>0.52029748896637451</v>
      </c>
      <c r="BM31" s="64">
        <v>42000</v>
      </c>
      <c r="BN31" s="61">
        <v>35903.450385429998</v>
      </c>
      <c r="BO31" s="62">
        <v>28805.359002899997</v>
      </c>
      <c r="BP31" s="62">
        <v>28805.359002899997</v>
      </c>
      <c r="BQ31" s="33">
        <f t="shared" si="218"/>
        <v>0.85484405679595232</v>
      </c>
      <c r="BR31" s="33">
        <f t="shared" si="219"/>
        <v>0.68584188102142851</v>
      </c>
      <c r="BS31" s="34">
        <f t="shared" si="220"/>
        <v>0.68584188102142851</v>
      </c>
      <c r="BT31" s="64">
        <v>38400.044084000001</v>
      </c>
      <c r="BU31" s="61">
        <v>25854.340720659999</v>
      </c>
      <c r="BV31" s="62">
        <v>23738.427234409999</v>
      </c>
      <c r="BW31" s="62">
        <v>23729.40705441</v>
      </c>
      <c r="BX31" s="33">
        <f t="shared" si="221"/>
        <v>0.67328934998365342</v>
      </c>
      <c r="BY31" s="33">
        <f t="shared" si="222"/>
        <v>0.61818749953729868</v>
      </c>
      <c r="BZ31" s="34">
        <f t="shared" si="223"/>
        <v>0.61795259928613577</v>
      </c>
      <c r="CA31" s="64">
        <v>101670.885268</v>
      </c>
      <c r="CB31" s="64">
        <v>88902.263036199991</v>
      </c>
      <c r="CC31" s="64">
        <v>47264.822496790002</v>
      </c>
      <c r="CD31" s="64">
        <v>47257.322496790002</v>
      </c>
      <c r="CE31" s="33">
        <f t="shared" si="224"/>
        <v>0.87441220563642696</v>
      </c>
      <c r="CF31" s="33">
        <f t="shared" si="225"/>
        <v>0.46488060345104698</v>
      </c>
      <c r="CG31" s="34">
        <f t="shared" si="226"/>
        <v>0.46480683602018191</v>
      </c>
      <c r="CH31" s="64">
        <v>109620.545965</v>
      </c>
      <c r="CI31" s="61">
        <v>107706.04108764</v>
      </c>
      <c r="CJ31" s="62">
        <v>34346.98215964</v>
      </c>
      <c r="CK31" s="62">
        <v>34346.197459639996</v>
      </c>
      <c r="CL31" s="33">
        <f t="shared" si="227"/>
        <v>0.98253516381891337</v>
      </c>
      <c r="CM31" s="33">
        <f t="shared" si="228"/>
        <v>0.31332613660404879</v>
      </c>
      <c r="CN31" s="34">
        <f t="shared" si="229"/>
        <v>0.31331897827443916</v>
      </c>
      <c r="CO31" s="64">
        <v>95711.392720999997</v>
      </c>
      <c r="CP31" s="64">
        <v>95476.365290329995</v>
      </c>
      <c r="CQ31" s="64">
        <v>42254.00766933</v>
      </c>
      <c r="CR31" s="64">
        <v>42254.00766933</v>
      </c>
      <c r="CS31" s="33">
        <f t="shared" si="230"/>
        <v>0.99754441530952209</v>
      </c>
      <c r="CT31" s="33">
        <f t="shared" si="231"/>
        <v>0.44147312527883703</v>
      </c>
      <c r="CU31" s="34">
        <f t="shared" si="232"/>
        <v>0.44147312527883703</v>
      </c>
      <c r="CV31" s="64">
        <v>62070</v>
      </c>
      <c r="CW31" s="64">
        <v>52478.214374669995</v>
      </c>
      <c r="CX31" s="64">
        <v>18810.171740999998</v>
      </c>
      <c r="CY31" s="64">
        <v>18810.171740999998</v>
      </c>
      <c r="CZ31" s="33">
        <f t="shared" si="233"/>
        <v>0.84546825156549055</v>
      </c>
      <c r="DA31" s="33">
        <f t="shared" si="234"/>
        <v>0.30304771614306425</v>
      </c>
      <c r="DB31" s="34">
        <f t="shared" si="235"/>
        <v>0.30304771614306425</v>
      </c>
    </row>
    <row r="32" spans="1:106" x14ac:dyDescent="0.3">
      <c r="A32" s="60" t="s">
        <v>36</v>
      </c>
      <c r="B32" s="32">
        <v>11000</v>
      </c>
      <c r="C32" s="61">
        <v>10974.949415999999</v>
      </c>
      <c r="D32" s="62">
        <v>10488.914548999999</v>
      </c>
      <c r="E32" s="62">
        <v>10430.004916</v>
      </c>
      <c r="F32" s="63">
        <f t="shared" si="191"/>
        <v>0.99772267418181815</v>
      </c>
      <c r="G32" s="33">
        <f t="shared" si="192"/>
        <v>0.95353768627272717</v>
      </c>
      <c r="H32" s="34">
        <f t="shared" si="193"/>
        <v>0.94818226509090908</v>
      </c>
      <c r="I32" s="64">
        <v>18347.330000000002</v>
      </c>
      <c r="J32" s="61">
        <v>18314.55</v>
      </c>
      <c r="K32" s="62">
        <v>17931.5</v>
      </c>
      <c r="L32" s="62">
        <v>14994.85</v>
      </c>
      <c r="M32" s="63">
        <f t="shared" si="194"/>
        <v>0.99821336401536342</v>
      </c>
      <c r="N32" s="33">
        <f t="shared" si="195"/>
        <v>0.97733566682454609</v>
      </c>
      <c r="O32" s="34">
        <f t="shared" si="196"/>
        <v>0.81727695528450184</v>
      </c>
      <c r="P32" s="64">
        <v>15869.05</v>
      </c>
      <c r="Q32" s="61">
        <v>15814.29</v>
      </c>
      <c r="R32" s="62">
        <v>10625.83</v>
      </c>
      <c r="S32" s="62">
        <v>9888.51</v>
      </c>
      <c r="T32" s="33">
        <f t="shared" si="197"/>
        <v>0.99654925783206949</v>
      </c>
      <c r="U32" s="33">
        <f t="shared" si="198"/>
        <v>0.66959458820786377</v>
      </c>
      <c r="V32" s="34">
        <f t="shared" si="199"/>
        <v>0.62313181948509844</v>
      </c>
      <c r="W32" s="64">
        <v>7746</v>
      </c>
      <c r="X32" s="61">
        <v>7697.97</v>
      </c>
      <c r="Y32" s="62">
        <v>7547.47</v>
      </c>
      <c r="Z32" s="62">
        <v>6711.29</v>
      </c>
      <c r="AA32" s="33">
        <f t="shared" si="200"/>
        <v>0.99379938032532922</v>
      </c>
      <c r="AB32" s="33">
        <f t="shared" si="201"/>
        <v>0.97436999741802222</v>
      </c>
      <c r="AC32" s="34">
        <f t="shared" si="202"/>
        <v>0.866420087787245</v>
      </c>
      <c r="AD32" s="64">
        <v>19838.77</v>
      </c>
      <c r="AE32" s="61">
        <v>19754.060000000001</v>
      </c>
      <c r="AF32" s="62">
        <v>18931.53</v>
      </c>
      <c r="AG32" s="62">
        <v>16797.23</v>
      </c>
      <c r="AH32" s="33">
        <f t="shared" si="203"/>
        <v>0.99573007802399049</v>
      </c>
      <c r="AI32" s="65">
        <f t="shared" si="204"/>
        <v>0.95426934230297533</v>
      </c>
      <c r="AJ32" s="66">
        <f t="shared" si="205"/>
        <v>0.84668706779704583</v>
      </c>
      <c r="AK32" s="64">
        <v>11693.89</v>
      </c>
      <c r="AL32" s="61">
        <v>11410.74</v>
      </c>
      <c r="AM32" s="62">
        <v>11112.43</v>
      </c>
      <c r="AN32" s="62">
        <v>10543.89</v>
      </c>
      <c r="AO32" s="33">
        <f t="shared" si="206"/>
        <v>0.97578650047161386</v>
      </c>
      <c r="AP32" s="63">
        <f t="shared" si="207"/>
        <v>0.95027659743678117</v>
      </c>
      <c r="AQ32" s="65">
        <f t="shared" si="208"/>
        <v>0.90165804535530947</v>
      </c>
      <c r="AR32" s="64">
        <v>15790.436127000001</v>
      </c>
      <c r="AS32" s="61">
        <v>13757.43313021</v>
      </c>
      <c r="AT32" s="62">
        <v>10821.795304649999</v>
      </c>
      <c r="AU32" s="62">
        <v>10821.795304649999</v>
      </c>
      <c r="AV32" s="33">
        <f t="shared" si="209"/>
        <v>0.87125099139511553</v>
      </c>
      <c r="AW32" s="63">
        <f t="shared" si="210"/>
        <v>0.68533859467920943</v>
      </c>
      <c r="AX32" s="65">
        <f t="shared" si="211"/>
        <v>0.68533859467920943</v>
      </c>
      <c r="AY32" s="64">
        <v>17801.385629</v>
      </c>
      <c r="AZ32" s="61">
        <v>16589.62</v>
      </c>
      <c r="BA32" s="62">
        <v>10428.41</v>
      </c>
      <c r="BB32" s="62">
        <v>10428.41</v>
      </c>
      <c r="BC32" s="33">
        <f t="shared" si="212"/>
        <v>0.93192857824359865</v>
      </c>
      <c r="BD32" s="63">
        <f t="shared" si="213"/>
        <v>0.58582012756418333</v>
      </c>
      <c r="BE32" s="65">
        <f t="shared" si="214"/>
        <v>0.58582012756418333</v>
      </c>
      <c r="BF32" s="64">
        <v>22445.447670000001</v>
      </c>
      <c r="BG32" s="61">
        <v>21046.857810850001</v>
      </c>
      <c r="BH32" s="62">
        <v>15673.73242957</v>
      </c>
      <c r="BI32" s="62">
        <v>15673.73242957</v>
      </c>
      <c r="BJ32" s="33">
        <f t="shared" si="215"/>
        <v>0.93768937560468801</v>
      </c>
      <c r="BK32" s="33">
        <f t="shared" si="216"/>
        <v>0.69830340031573979</v>
      </c>
      <c r="BL32" s="34">
        <f t="shared" si="217"/>
        <v>0.69830340031573979</v>
      </c>
      <c r="BM32" s="64">
        <v>41031.907095999995</v>
      </c>
      <c r="BN32" s="61">
        <v>35658.049963030004</v>
      </c>
      <c r="BO32" s="62">
        <v>26815.497117489998</v>
      </c>
      <c r="BP32" s="62">
        <v>26815.497117489998</v>
      </c>
      <c r="BQ32" s="33">
        <f t="shared" si="218"/>
        <v>0.86903223580622058</v>
      </c>
      <c r="BR32" s="33">
        <f t="shared" si="219"/>
        <v>0.65352792534725035</v>
      </c>
      <c r="BS32" s="34">
        <f t="shared" si="220"/>
        <v>0.65352792534725035</v>
      </c>
      <c r="BT32" s="64">
        <v>34784.776357000002</v>
      </c>
      <c r="BU32" s="61">
        <v>32021.70856558</v>
      </c>
      <c r="BV32" s="62">
        <v>25970.006803409997</v>
      </c>
      <c r="BW32" s="62">
        <v>25958.443670409997</v>
      </c>
      <c r="BX32" s="33">
        <f t="shared" si="221"/>
        <v>0.92056675129768462</v>
      </c>
      <c r="BY32" s="33">
        <f t="shared" si="222"/>
        <v>0.74659116783954416</v>
      </c>
      <c r="BZ32" s="34">
        <f t="shared" si="223"/>
        <v>0.74625874848225615</v>
      </c>
      <c r="CA32" s="64">
        <v>46697.695348000001</v>
      </c>
      <c r="CB32" s="64">
        <v>44669.673088219999</v>
      </c>
      <c r="CC32" s="64">
        <v>25074.790252980001</v>
      </c>
      <c r="CD32" s="64">
        <v>25074.790252980001</v>
      </c>
      <c r="CE32" s="33">
        <f t="shared" si="224"/>
        <v>0.95657125593315051</v>
      </c>
      <c r="CF32" s="33">
        <f t="shared" si="225"/>
        <v>0.53695990918005598</v>
      </c>
      <c r="CG32" s="34">
        <f t="shared" si="226"/>
        <v>0.53695990918005598</v>
      </c>
      <c r="CH32" s="64">
        <v>46992.012859000002</v>
      </c>
      <c r="CI32" s="61">
        <v>43244.161009039999</v>
      </c>
      <c r="CJ32" s="62">
        <v>31980.828469909997</v>
      </c>
      <c r="CK32" s="62">
        <v>31980.828469909997</v>
      </c>
      <c r="CL32" s="33">
        <f t="shared" si="227"/>
        <v>0.92024491776495143</v>
      </c>
      <c r="CM32" s="33">
        <f t="shared" si="228"/>
        <v>0.6805588125341383</v>
      </c>
      <c r="CN32" s="34">
        <f t="shared" si="229"/>
        <v>0.6805588125341383</v>
      </c>
      <c r="CO32" s="64">
        <v>55820.499631999999</v>
      </c>
      <c r="CP32" s="64">
        <v>55441.096807859998</v>
      </c>
      <c r="CQ32" s="64">
        <v>39856.903743870003</v>
      </c>
      <c r="CR32" s="64">
        <v>39856.903743870003</v>
      </c>
      <c r="CS32" s="33">
        <f t="shared" si="230"/>
        <v>0.99320316323499003</v>
      </c>
      <c r="CT32" s="33">
        <f t="shared" si="231"/>
        <v>0.71401911496007808</v>
      </c>
      <c r="CU32" s="34">
        <f t="shared" si="232"/>
        <v>0.71401911496007808</v>
      </c>
      <c r="CV32" s="64">
        <v>58610</v>
      </c>
      <c r="CW32" s="64">
        <v>46782.183051</v>
      </c>
      <c r="CX32" s="64">
        <v>17636.012408999999</v>
      </c>
      <c r="CY32" s="64">
        <v>17636.012408999999</v>
      </c>
      <c r="CZ32" s="33">
        <f t="shared" si="233"/>
        <v>0.79819455811295004</v>
      </c>
      <c r="DA32" s="33">
        <f t="shared" si="234"/>
        <v>0.3009044942671899</v>
      </c>
      <c r="DB32" s="34">
        <f t="shared" si="235"/>
        <v>0.3009044942671899</v>
      </c>
    </row>
    <row r="33" spans="1:106" x14ac:dyDescent="0.3">
      <c r="A33" s="67" t="s">
        <v>37</v>
      </c>
      <c r="B33" s="68">
        <f>+B30+B31+B32</f>
        <v>740303.98</v>
      </c>
      <c r="C33" s="74">
        <f>+C30+C31+C32</f>
        <v>738595.78934591007</v>
      </c>
      <c r="D33" s="74">
        <f>+D30+D31+D32</f>
        <v>711941.73545406002</v>
      </c>
      <c r="E33" s="74">
        <f>+E30+E31+E32</f>
        <v>253323.86324266001</v>
      </c>
      <c r="F33" s="69">
        <f t="shared" si="191"/>
        <v>0.99769258210108513</v>
      </c>
      <c r="G33" s="70">
        <f t="shared" si="192"/>
        <v>0.96168838029759074</v>
      </c>
      <c r="H33" s="71">
        <f t="shared" si="193"/>
        <v>0.34218897923885266</v>
      </c>
      <c r="I33" s="68">
        <f>+I30+I31+I32</f>
        <v>824113.33</v>
      </c>
      <c r="J33" s="74">
        <f>+J30+J31+J32</f>
        <v>823460.29</v>
      </c>
      <c r="K33" s="74">
        <f>+K30+K31+K32</f>
        <v>789521.41999999993</v>
      </c>
      <c r="L33" s="74">
        <f>+L30+L31+L32</f>
        <v>309793.09999999998</v>
      </c>
      <c r="M33" s="69">
        <f t="shared" si="194"/>
        <v>0.99920758471410731</v>
      </c>
      <c r="N33" s="70">
        <f t="shared" si="195"/>
        <v>0.9580252997485188</v>
      </c>
      <c r="O33" s="71">
        <f t="shared" si="196"/>
        <v>0.37591079857912257</v>
      </c>
      <c r="P33" s="68">
        <f>+P30+P31+P32</f>
        <v>400633.77999999997</v>
      </c>
      <c r="Q33" s="74">
        <f>+Q30+Q31+Q32</f>
        <v>391399.07</v>
      </c>
      <c r="R33" s="74">
        <f>+R30+R31+R32</f>
        <v>380917.47</v>
      </c>
      <c r="S33" s="74">
        <f>+S30+S31+S32</f>
        <v>129718.11</v>
      </c>
      <c r="T33" s="70">
        <f t="shared" si="197"/>
        <v>0.97694974697340808</v>
      </c>
      <c r="U33" s="70">
        <f t="shared" si="198"/>
        <v>0.95078720022061047</v>
      </c>
      <c r="V33" s="71">
        <f t="shared" si="199"/>
        <v>0.32378225820099349</v>
      </c>
      <c r="W33" s="68">
        <f>+W30+W31+W32</f>
        <v>227969.81</v>
      </c>
      <c r="X33" s="74">
        <f>+X30+X31+X32</f>
        <v>226924.52</v>
      </c>
      <c r="Y33" s="74">
        <f>+Y30+Y31+Y32</f>
        <v>224197.36000000002</v>
      </c>
      <c r="Z33" s="74">
        <f>+Z30+Z31+Z32</f>
        <v>88355.05</v>
      </c>
      <c r="AA33" s="70">
        <f t="shared" si="200"/>
        <v>0.99541478759841051</v>
      </c>
      <c r="AB33" s="70">
        <f t="shared" si="201"/>
        <v>0.9834519755050023</v>
      </c>
      <c r="AC33" s="71">
        <f t="shared" si="202"/>
        <v>0.38757346860972514</v>
      </c>
      <c r="AD33" s="68">
        <f>+AD30+AD31+AD32</f>
        <v>398723.4</v>
      </c>
      <c r="AE33" s="74">
        <f>+AE30+AE31+AE32</f>
        <v>398118.79</v>
      </c>
      <c r="AF33" s="74">
        <f>+AF30+AF31+AF32</f>
        <v>395410.41000000003</v>
      </c>
      <c r="AG33" s="74">
        <f>+AG30+AG31+AG32</f>
        <v>120931.56</v>
      </c>
      <c r="AH33" s="70">
        <f t="shared" si="203"/>
        <v>0.99848363552277086</v>
      </c>
      <c r="AI33" s="75">
        <f t="shared" si="204"/>
        <v>0.99169100684835654</v>
      </c>
      <c r="AJ33" s="76">
        <f t="shared" si="205"/>
        <v>0.30329687196688226</v>
      </c>
      <c r="AK33" s="68">
        <f>+AK30+AK31+AK32</f>
        <v>425807.2</v>
      </c>
      <c r="AL33" s="74">
        <f>+AL30+AL31+AL32</f>
        <v>425054.02999999997</v>
      </c>
      <c r="AM33" s="74">
        <f>+AM30+AM31+AM32</f>
        <v>423303.04</v>
      </c>
      <c r="AN33" s="74">
        <f>+AN30+AN31+AN32</f>
        <v>34194.769999999997</v>
      </c>
      <c r="AO33" s="70">
        <f t="shared" si="206"/>
        <v>0.99823119477547573</v>
      </c>
      <c r="AP33" s="69">
        <f t="shared" si="207"/>
        <v>0.99411902851807099</v>
      </c>
      <c r="AQ33" s="75">
        <f t="shared" si="208"/>
        <v>8.03057580989706E-2</v>
      </c>
      <c r="AR33" s="68">
        <f>+AR30+AR31+AR32</f>
        <v>445185.864719</v>
      </c>
      <c r="AS33" s="74">
        <f>+AS30+AS31+AS32</f>
        <v>441419.07012420997</v>
      </c>
      <c r="AT33" s="74">
        <f>+AT30+AT31+AT32</f>
        <v>34860.641846779996</v>
      </c>
      <c r="AU33" s="74">
        <f>+AU30+AU31+AU32</f>
        <v>34853.641846779996</v>
      </c>
      <c r="AV33" s="70">
        <f t="shared" si="209"/>
        <v>0.99153882705335306</v>
      </c>
      <c r="AW33" s="69">
        <f t="shared" si="210"/>
        <v>7.8305814738264271E-2</v>
      </c>
      <c r="AX33" s="75">
        <f t="shared" si="211"/>
        <v>7.8290090968587939E-2</v>
      </c>
      <c r="AY33" s="68">
        <f>+AY30+AY31+AY32</f>
        <v>289213.08212400001</v>
      </c>
      <c r="AZ33" s="74">
        <f>+AZ30+AZ31+AZ32</f>
        <v>284916.45</v>
      </c>
      <c r="BA33" s="74">
        <f>+BA30+BA31+BA32</f>
        <v>43946.31</v>
      </c>
      <c r="BB33" s="74">
        <f>+BB30+BB31+BB32</f>
        <v>43946.31</v>
      </c>
      <c r="BC33" s="70">
        <f t="shared" si="212"/>
        <v>0.98514371448053029</v>
      </c>
      <c r="BD33" s="69">
        <f t="shared" si="213"/>
        <v>0.15195132141760459</v>
      </c>
      <c r="BE33" s="75">
        <f t="shared" si="214"/>
        <v>0.15195132141760459</v>
      </c>
      <c r="BF33" s="68">
        <f>+BF30+BF31+BF32</f>
        <v>429941.63847000001</v>
      </c>
      <c r="BG33" s="74">
        <f>+BG30+BG31+BG32</f>
        <v>415620.60174901003</v>
      </c>
      <c r="BH33" s="74">
        <f>+BH30+BH31+BH32</f>
        <v>85137.094441439986</v>
      </c>
      <c r="BI33" s="74">
        <f>+BI30+BI31+BI32</f>
        <v>85137.094441439986</v>
      </c>
      <c r="BJ33" s="70">
        <f t="shared" si="215"/>
        <v>0.96669074255763376</v>
      </c>
      <c r="BK33" s="70">
        <f t="shared" si="216"/>
        <v>0.19802011906641739</v>
      </c>
      <c r="BL33" s="71">
        <f t="shared" si="217"/>
        <v>0.19802011906641739</v>
      </c>
      <c r="BM33" s="68">
        <f>+BM30+BM31+BM32</f>
        <v>1013523.0150360001</v>
      </c>
      <c r="BN33" s="74">
        <f>+BN30+BN31+BN32</f>
        <v>1001477.3868525601</v>
      </c>
      <c r="BO33" s="74">
        <f>+BO30+BO31+BO32</f>
        <v>323016.59650123003</v>
      </c>
      <c r="BP33" s="74">
        <f>+BP30+BP31+BP32</f>
        <v>323016.59650123003</v>
      </c>
      <c r="BQ33" s="70">
        <f t="shared" si="218"/>
        <v>0.98811509161140054</v>
      </c>
      <c r="BR33" s="70">
        <f t="shared" si="219"/>
        <v>0.31870672072479439</v>
      </c>
      <c r="BS33" s="71">
        <f t="shared" si="220"/>
        <v>0.31870672072479439</v>
      </c>
      <c r="BT33" s="68">
        <f>+BT30+BT31+BT32</f>
        <v>805915.74048400007</v>
      </c>
      <c r="BU33" s="74">
        <f>+BU30+BU31+BU32</f>
        <v>767529.70332055003</v>
      </c>
      <c r="BV33" s="74">
        <f>+BV30+BV31+BV32</f>
        <v>181483.92792252998</v>
      </c>
      <c r="BW33" s="74">
        <f>+BW30+BW31+BW32</f>
        <v>181457.83082652997</v>
      </c>
      <c r="BX33" s="70">
        <f t="shared" si="221"/>
        <v>0.95236966442621296</v>
      </c>
      <c r="BY33" s="70">
        <f t="shared" si="222"/>
        <v>0.22518970508447714</v>
      </c>
      <c r="BZ33" s="71">
        <f t="shared" si="223"/>
        <v>0.22515732316824313</v>
      </c>
      <c r="CA33" s="68">
        <f>SUM(CA30:CA32)</f>
        <v>1156132.0306159998</v>
      </c>
      <c r="CB33" s="68">
        <f t="shared" ref="CB33:CD33" si="251">SUM(CB30:CB32)</f>
        <v>1080620.1028050899</v>
      </c>
      <c r="CC33" s="68">
        <f t="shared" si="251"/>
        <v>105471.10144688001</v>
      </c>
      <c r="CD33" s="68">
        <f t="shared" si="251"/>
        <v>99478.168439879999</v>
      </c>
      <c r="CE33" s="70">
        <f t="shared" si="224"/>
        <v>0.93468572290080365</v>
      </c>
      <c r="CF33" s="70">
        <f t="shared" si="225"/>
        <v>9.1227557626514202E-2</v>
      </c>
      <c r="CG33" s="71">
        <f t="shared" si="226"/>
        <v>8.6043951560512463E-2</v>
      </c>
      <c r="CH33" s="68">
        <f>+CH30+CH31+CH32</f>
        <v>1232572.716121</v>
      </c>
      <c r="CI33" s="74">
        <f>+CI30+CI31+CI32</f>
        <v>1192891.6489076801</v>
      </c>
      <c r="CJ33" s="74">
        <f>+CJ30+CJ31+CJ32</f>
        <v>125398.15727522998</v>
      </c>
      <c r="CK33" s="74">
        <f>+CK30+CK31+CK32</f>
        <v>125368.55780310999</v>
      </c>
      <c r="CL33" s="70">
        <f t="shared" si="227"/>
        <v>0.96780630733235817</v>
      </c>
      <c r="CM33" s="70">
        <f t="shared" si="228"/>
        <v>0.10173692443060683</v>
      </c>
      <c r="CN33" s="71">
        <f t="shared" si="229"/>
        <v>0.10171291004854818</v>
      </c>
      <c r="CO33" s="68">
        <f>+CO30+CO31+CO32</f>
        <v>1337322.9228309998</v>
      </c>
      <c r="CP33" s="74">
        <f>+CP30+CP31+CP32</f>
        <v>1326300.9749547201</v>
      </c>
      <c r="CQ33" s="74">
        <f>+CQ30+CQ31+CQ32</f>
        <v>579783.23783693998</v>
      </c>
      <c r="CR33" s="74">
        <f>+CR30+CR31+CR32</f>
        <v>579783.23783693998</v>
      </c>
      <c r="CS33" s="70">
        <f t="shared" si="230"/>
        <v>0.99175820014140847</v>
      </c>
      <c r="CT33" s="70">
        <f t="shared" si="231"/>
        <v>0.43354019282761397</v>
      </c>
      <c r="CU33" s="71">
        <f t="shared" si="232"/>
        <v>0.43354019282761397</v>
      </c>
      <c r="CV33" s="68">
        <f>+CV30+CV31+CV32</f>
        <v>874338.78547600005</v>
      </c>
      <c r="CW33" s="74">
        <f>+CW30+CW31+CW32</f>
        <v>554937.67357265996</v>
      </c>
      <c r="CX33" s="74">
        <f>+CX30+CX31+CX32</f>
        <v>150166.02298703999</v>
      </c>
      <c r="CY33" s="74">
        <f>+CY30+CY31+CY32</f>
        <v>150161.97234703999</v>
      </c>
      <c r="CZ33" s="70">
        <f t="shared" si="233"/>
        <v>0.63469410575277807</v>
      </c>
      <c r="DA33" s="70">
        <f t="shared" si="234"/>
        <v>0.17174809751266826</v>
      </c>
      <c r="DB33" s="71">
        <f t="shared" si="235"/>
        <v>0.17174346470892299</v>
      </c>
    </row>
    <row r="34" spans="1:106" s="22" customFormat="1" x14ac:dyDescent="0.3">
      <c r="A34" s="77" t="s">
        <v>38</v>
      </c>
      <c r="B34" s="78">
        <f>+B29+B33</f>
        <v>2092009.470764</v>
      </c>
      <c r="C34" s="78">
        <f t="shared" ref="C34:E34" si="252">+C29+C33</f>
        <v>2081461.0827215901</v>
      </c>
      <c r="D34" s="78">
        <f t="shared" si="252"/>
        <v>2054016.8829368502</v>
      </c>
      <c r="E34" s="78">
        <f t="shared" si="252"/>
        <v>1594106.7831468701</v>
      </c>
      <c r="F34" s="79">
        <f t="shared" si="191"/>
        <v>0.99495777232855565</v>
      </c>
      <c r="G34" s="80">
        <f t="shared" si="192"/>
        <v>0.98183918937361458</v>
      </c>
      <c r="H34" s="81">
        <f t="shared" si="193"/>
        <v>0.76199788070973873</v>
      </c>
      <c r="I34" s="78">
        <f>+I29+I33</f>
        <v>2279714.14</v>
      </c>
      <c r="J34" s="78">
        <f t="shared" ref="J34:L34" si="253">+J29+J33</f>
        <v>2274765.9699999997</v>
      </c>
      <c r="K34" s="78">
        <f t="shared" si="253"/>
        <v>2240775.5999999996</v>
      </c>
      <c r="L34" s="78">
        <f t="shared" si="253"/>
        <v>1760565.7018420901</v>
      </c>
      <c r="M34" s="79">
        <f t="shared" si="194"/>
        <v>0.99782947786602738</v>
      </c>
      <c r="N34" s="80">
        <f t="shared" si="195"/>
        <v>0.98291955148376609</v>
      </c>
      <c r="O34" s="81">
        <f t="shared" si="196"/>
        <v>0.77227476504667814</v>
      </c>
      <c r="P34" s="78">
        <f>+P29+P33</f>
        <v>1911162.83</v>
      </c>
      <c r="Q34" s="78">
        <f t="shared" ref="Q34:S34" si="254">+Q29+Q33</f>
        <v>1899081.4700000002</v>
      </c>
      <c r="R34" s="78">
        <f t="shared" si="254"/>
        <v>1887700.84</v>
      </c>
      <c r="S34" s="78">
        <f t="shared" si="254"/>
        <v>1635708.2500000002</v>
      </c>
      <c r="T34" s="79">
        <f t="shared" si="197"/>
        <v>0.99367852921250055</v>
      </c>
      <c r="U34" s="80">
        <f t="shared" si="198"/>
        <v>0.98772370954912303</v>
      </c>
      <c r="V34" s="81">
        <f t="shared" si="199"/>
        <v>0.85587068999243787</v>
      </c>
      <c r="W34" s="78">
        <f>+W29+W33</f>
        <v>1819908.97</v>
      </c>
      <c r="X34" s="78">
        <f t="shared" ref="X34:Z34" si="255">+X29+X33</f>
        <v>1679097.84</v>
      </c>
      <c r="Y34" s="78">
        <f t="shared" si="255"/>
        <v>1672385.5</v>
      </c>
      <c r="Z34" s="78">
        <f t="shared" si="255"/>
        <v>1665715.272286</v>
      </c>
      <c r="AA34" s="79">
        <f t="shared" si="200"/>
        <v>0.92262737734624167</v>
      </c>
      <c r="AB34" s="80">
        <f t="shared" si="201"/>
        <v>0.91893909397017814</v>
      </c>
      <c r="AC34" s="81">
        <f t="shared" si="202"/>
        <v>0.91527395037016601</v>
      </c>
      <c r="AD34" s="78">
        <f>+AD29+AD33</f>
        <v>2136131.5500000003</v>
      </c>
      <c r="AE34" s="78">
        <f t="shared" ref="AE34:AG34" si="256">+AE29+AE33</f>
        <v>2134873.1</v>
      </c>
      <c r="AF34" s="78">
        <f t="shared" si="256"/>
        <v>2131454.04</v>
      </c>
      <c r="AG34" s="78">
        <f t="shared" si="256"/>
        <v>1845831.65</v>
      </c>
      <c r="AH34" s="79">
        <f t="shared" si="203"/>
        <v>0.99941087429751219</v>
      </c>
      <c r="AI34" s="80">
        <f t="shared" si="204"/>
        <v>0.99781028935226379</v>
      </c>
      <c r="AJ34" s="81">
        <f t="shared" si="205"/>
        <v>0.86410017678920559</v>
      </c>
      <c r="AK34" s="78">
        <f>+AK29+AK33</f>
        <v>2358421.66</v>
      </c>
      <c r="AL34" s="78">
        <f t="shared" ref="AL34:AN34" si="257">+AL29+AL33</f>
        <v>2357210.61</v>
      </c>
      <c r="AM34" s="78">
        <f t="shared" si="257"/>
        <v>2355148.75</v>
      </c>
      <c r="AN34" s="78">
        <f t="shared" si="257"/>
        <v>1957729.0899999999</v>
      </c>
      <c r="AO34" s="79">
        <f t="shared" si="206"/>
        <v>0.99948649979749582</v>
      </c>
      <c r="AP34" s="80">
        <f t="shared" si="207"/>
        <v>0.99861224561514583</v>
      </c>
      <c r="AQ34" s="81">
        <f t="shared" si="208"/>
        <v>0.83010138653492516</v>
      </c>
      <c r="AR34" s="78">
        <f>+AR29+AR33</f>
        <v>2395463.2607189999</v>
      </c>
      <c r="AS34" s="78">
        <f t="shared" ref="AS34:AU34" si="258">+AS29+AS33</f>
        <v>2389712.38477787</v>
      </c>
      <c r="AT34" s="78">
        <f t="shared" si="258"/>
        <v>1980108.6592269898</v>
      </c>
      <c r="AU34" s="78">
        <f t="shared" si="258"/>
        <v>1976567.7892295702</v>
      </c>
      <c r="AV34" s="79">
        <f t="shared" si="209"/>
        <v>0.9975992635598161</v>
      </c>
      <c r="AW34" s="80">
        <f t="shared" si="210"/>
        <v>0.82660781807718431</v>
      </c>
      <c r="AX34" s="81">
        <f t="shared" si="211"/>
        <v>0.82512966140683042</v>
      </c>
      <c r="AY34" s="78">
        <f>+AY29+AY33</f>
        <v>2468577.049052</v>
      </c>
      <c r="AZ34" s="78">
        <f t="shared" ref="AZ34:BB34" si="259">+AZ29+AZ33</f>
        <v>2461730.8316044305</v>
      </c>
      <c r="BA34" s="78">
        <f t="shared" si="259"/>
        <v>2214365.8891976601</v>
      </c>
      <c r="BB34" s="78">
        <f t="shared" si="259"/>
        <v>2214365.8891976601</v>
      </c>
      <c r="BC34" s="79">
        <f t="shared" si="212"/>
        <v>0.99722665433910651</v>
      </c>
      <c r="BD34" s="80">
        <f t="shared" si="213"/>
        <v>0.89702117665236991</v>
      </c>
      <c r="BE34" s="81">
        <f t="shared" si="214"/>
        <v>0.89702117665236991</v>
      </c>
      <c r="BF34" s="78">
        <f>+BF29+BF33</f>
        <v>2785596.2558180001</v>
      </c>
      <c r="BG34" s="78">
        <f t="shared" ref="BG34:BI34" si="260">+BG29+BG33</f>
        <v>2741079.0516208196</v>
      </c>
      <c r="BH34" s="78">
        <f t="shared" si="260"/>
        <v>2408984.5677114096</v>
      </c>
      <c r="BI34" s="78">
        <f t="shared" si="260"/>
        <v>2403749.5973064099</v>
      </c>
      <c r="BJ34" s="79">
        <f t="shared" si="215"/>
        <v>0.98401878804072851</v>
      </c>
      <c r="BK34" s="80">
        <f t="shared" si="216"/>
        <v>0.86480033230946562</v>
      </c>
      <c r="BL34" s="81">
        <f t="shared" si="217"/>
        <v>0.86292103253870167</v>
      </c>
      <c r="BM34" s="78">
        <f>+BM29+BM33</f>
        <v>3739629.5077670002</v>
      </c>
      <c r="BN34" s="78">
        <f t="shared" ref="BN34:BP34" si="261">+BN29+BN33</f>
        <v>3713562.591448151</v>
      </c>
      <c r="BO34" s="78">
        <f t="shared" si="261"/>
        <v>3029480.6254374702</v>
      </c>
      <c r="BP34" s="78">
        <f t="shared" si="261"/>
        <v>3025466.62985784</v>
      </c>
      <c r="BQ34" s="79">
        <f t="shared" si="218"/>
        <v>0.99302954577058777</v>
      </c>
      <c r="BR34" s="80">
        <f t="shared" si="219"/>
        <v>0.81010180798536569</v>
      </c>
      <c r="BS34" s="81">
        <f t="shared" si="220"/>
        <v>0.80902844080519631</v>
      </c>
      <c r="BT34" s="78">
        <f>+BT29+BT33</f>
        <v>3447480.359284</v>
      </c>
      <c r="BU34" s="78">
        <f t="shared" ref="BU34:BW34" si="262">+BU29+BU33</f>
        <v>3405060.2190651</v>
      </c>
      <c r="BV34" s="78">
        <f t="shared" si="262"/>
        <v>2815363.3684326601</v>
      </c>
      <c r="BW34" s="78">
        <f t="shared" si="262"/>
        <v>2810282.4633132997</v>
      </c>
      <c r="BX34" s="79">
        <f t="shared" si="221"/>
        <v>0.98769532069858978</v>
      </c>
      <c r="BY34" s="80">
        <f t="shared" si="222"/>
        <v>0.81664377314027026</v>
      </c>
      <c r="BZ34" s="81">
        <f t="shared" si="223"/>
        <v>0.81516997065560115</v>
      </c>
      <c r="CA34" s="78">
        <f>+CA29+CA33</f>
        <v>4073759.740005</v>
      </c>
      <c r="CB34" s="78">
        <f t="shared" ref="CB34:CD34" si="263">+CB29+CB33</f>
        <v>3986113.4638829501</v>
      </c>
      <c r="CC34" s="78">
        <f t="shared" si="263"/>
        <v>3009091.6693884302</v>
      </c>
      <c r="CD34" s="78">
        <f t="shared" si="263"/>
        <v>3001533.85640343</v>
      </c>
      <c r="CE34" s="79">
        <f t="shared" si="224"/>
        <v>0.97848516316233658</v>
      </c>
      <c r="CF34" s="80">
        <f t="shared" si="225"/>
        <v>0.73865221845035389</v>
      </c>
      <c r="CG34" s="81">
        <f t="shared" si="226"/>
        <v>0.73679697575874858</v>
      </c>
      <c r="CH34" s="78">
        <f>+CH29+CH33</f>
        <v>4980202.2626829995</v>
      </c>
      <c r="CI34" s="78">
        <f t="shared" ref="CI34:CK34" si="264">+CI29+CI33</f>
        <v>4927764.1828475203</v>
      </c>
      <c r="CJ34" s="78">
        <f t="shared" si="264"/>
        <v>3857222.8227635301</v>
      </c>
      <c r="CK34" s="78">
        <f t="shared" si="264"/>
        <v>3857192.7642404092</v>
      </c>
      <c r="CL34" s="79">
        <f t="shared" si="227"/>
        <v>0.9894706927410557</v>
      </c>
      <c r="CM34" s="80">
        <f t="shared" si="228"/>
        <v>0.77451127872174341</v>
      </c>
      <c r="CN34" s="81">
        <f t="shared" si="229"/>
        <v>0.77450524311886326</v>
      </c>
      <c r="CO34" s="78">
        <f>+CO29+CO33</f>
        <v>5654557.9240379995</v>
      </c>
      <c r="CP34" s="78">
        <f t="shared" ref="CP34:CR34" si="265">+CP29+CP33</f>
        <v>5642715.2681521997</v>
      </c>
      <c r="CQ34" s="78">
        <f t="shared" si="265"/>
        <v>4888077.3905955292</v>
      </c>
      <c r="CR34" s="78">
        <f t="shared" si="265"/>
        <v>4887966.9857715294</v>
      </c>
      <c r="CS34" s="79">
        <f t="shared" si="230"/>
        <v>0.99790564425285033</v>
      </c>
      <c r="CT34" s="80">
        <f t="shared" si="231"/>
        <v>0.86444907917839209</v>
      </c>
      <c r="CU34" s="81">
        <f t="shared" si="232"/>
        <v>0.86442955425257428</v>
      </c>
      <c r="CV34" s="78">
        <f>+CV29+CV33</f>
        <v>5534848.6912239995</v>
      </c>
      <c r="CW34" s="78">
        <f t="shared" ref="CW34:CY34" si="266">+CW29+CW33</f>
        <v>2739099.15621123</v>
      </c>
      <c r="CX34" s="78">
        <f t="shared" si="266"/>
        <v>2327611.4489225904</v>
      </c>
      <c r="CY34" s="78">
        <f t="shared" si="266"/>
        <v>2327606.7264715903</v>
      </c>
      <c r="CZ34" s="79">
        <f t="shared" si="233"/>
        <v>0.49488239137491113</v>
      </c>
      <c r="DA34" s="80">
        <f t="shared" si="234"/>
        <v>0.42053750315039828</v>
      </c>
      <c r="DB34" s="81">
        <f t="shared" si="235"/>
        <v>0.42053664992906131</v>
      </c>
    </row>
    <row r="35" spans="1:106" s="23" customFormat="1" ht="30.75" customHeight="1" x14ac:dyDescent="0.3">
      <c r="A35" s="116" t="s">
        <v>39</v>
      </c>
      <c r="B35" s="83"/>
      <c r="C35" s="83"/>
      <c r="D35" s="83"/>
      <c r="E35" s="83"/>
      <c r="F35" s="84"/>
      <c r="G35" s="85"/>
      <c r="H35" s="85"/>
      <c r="I35" s="83"/>
      <c r="J35" s="83"/>
      <c r="K35" s="83"/>
      <c r="L35" s="83"/>
      <c r="M35" s="84"/>
      <c r="N35" s="85"/>
      <c r="O35" s="85"/>
      <c r="P35" s="83"/>
      <c r="Q35" s="83"/>
      <c r="R35" s="83"/>
      <c r="S35" s="83"/>
      <c r="T35" s="85"/>
      <c r="U35" s="85"/>
      <c r="V35" s="85"/>
      <c r="W35" s="83"/>
      <c r="X35" s="83"/>
      <c r="Y35" s="83"/>
      <c r="Z35" s="83"/>
      <c r="AA35" s="85"/>
      <c r="AB35" s="85"/>
      <c r="AC35" s="85"/>
      <c r="AD35" s="83"/>
      <c r="AE35" s="83"/>
      <c r="AF35" s="83"/>
      <c r="AG35" s="83"/>
      <c r="AH35" s="85"/>
      <c r="AI35" s="84"/>
      <c r="AJ35" s="84"/>
      <c r="AK35" s="83"/>
      <c r="AL35" s="83"/>
      <c r="AM35" s="83"/>
      <c r="AN35" s="83"/>
      <c r="AO35" s="85"/>
      <c r="AP35" s="84"/>
      <c r="AQ35" s="84"/>
      <c r="AR35" s="83"/>
      <c r="AS35" s="83"/>
      <c r="AT35" s="83"/>
      <c r="AU35" s="83"/>
      <c r="AV35" s="85"/>
      <c r="AW35" s="84"/>
      <c r="AX35" s="84"/>
      <c r="AY35" s="83"/>
      <c r="AZ35" s="83"/>
      <c r="BA35" s="83"/>
      <c r="BB35" s="83"/>
      <c r="BC35" s="85"/>
      <c r="BD35" s="84"/>
      <c r="BE35" s="84"/>
      <c r="BF35" s="83"/>
      <c r="BG35" s="83"/>
      <c r="BH35" s="83"/>
      <c r="BI35" s="83"/>
      <c r="BJ35" s="85"/>
      <c r="BK35" s="85"/>
      <c r="BL35" s="85"/>
      <c r="BM35" s="83"/>
      <c r="BN35" s="83"/>
      <c r="BO35" s="83"/>
      <c r="BP35" s="83"/>
      <c r="BQ35" s="85"/>
      <c r="BR35" s="85"/>
      <c r="BS35" s="85"/>
      <c r="BT35" s="83"/>
      <c r="BU35" s="83"/>
      <c r="BV35" s="83"/>
      <c r="BW35" s="83"/>
      <c r="BX35" s="85"/>
      <c r="BY35" s="85"/>
      <c r="BZ35" s="85"/>
      <c r="CA35" s="83"/>
      <c r="CB35" s="83"/>
      <c r="CC35" s="83"/>
      <c r="CD35" s="83"/>
      <c r="CE35" s="85"/>
      <c r="CF35" s="85"/>
      <c r="CG35" s="85"/>
      <c r="CH35" s="83"/>
      <c r="CI35" s="83"/>
      <c r="CJ35" s="83"/>
      <c r="CK35" s="83"/>
      <c r="CL35" s="85"/>
      <c r="CM35" s="85"/>
      <c r="CN35" s="85"/>
      <c r="CO35" s="83"/>
      <c r="CP35" s="83"/>
      <c r="CQ35" s="83"/>
      <c r="CR35" s="83"/>
      <c r="CS35" s="85"/>
      <c r="CT35" s="85"/>
      <c r="CU35" s="85"/>
      <c r="CV35" s="83"/>
      <c r="CW35" s="83"/>
      <c r="CX35" s="83"/>
      <c r="CY35" s="83"/>
      <c r="CZ35" s="85"/>
      <c r="DA35" s="85"/>
      <c r="DB35" s="85"/>
    </row>
    <row r="36" spans="1:106" x14ac:dyDescent="0.3">
      <c r="A36" s="67" t="s">
        <v>40</v>
      </c>
      <c r="B36" s="68">
        <v>1261.8159270000001</v>
      </c>
      <c r="C36" s="74">
        <v>1204.7389270000001</v>
      </c>
      <c r="D36" s="74">
        <v>1204.2389270000001</v>
      </c>
      <c r="E36" s="74">
        <v>0</v>
      </c>
      <c r="F36" s="69">
        <f t="shared" si="191"/>
        <v>0.95476598545106173</v>
      </c>
      <c r="G36" s="70">
        <f t="shared" si="192"/>
        <v>0.95436973114066581</v>
      </c>
      <c r="H36" s="70">
        <v>0</v>
      </c>
      <c r="I36" s="68">
        <v>333.30430999999999</v>
      </c>
      <c r="J36" s="74">
        <v>274</v>
      </c>
      <c r="K36" s="74">
        <v>274</v>
      </c>
      <c r="L36" s="74">
        <v>274</v>
      </c>
      <c r="M36" s="69">
        <f t="shared" si="194"/>
        <v>0.82207157777227668</v>
      </c>
      <c r="N36" s="70">
        <f t="shared" si="195"/>
        <v>0.82207157777227668</v>
      </c>
      <c r="O36" s="86">
        <v>0</v>
      </c>
      <c r="P36" s="68">
        <v>2206.788</v>
      </c>
      <c r="Q36" s="74">
        <v>2146.7049999999999</v>
      </c>
      <c r="R36" s="74">
        <v>2146.7049999999999</v>
      </c>
      <c r="S36" s="74">
        <v>2145.7049999999999</v>
      </c>
      <c r="T36" s="69">
        <f t="shared" si="197"/>
        <v>0.97277355142406063</v>
      </c>
      <c r="U36" s="86">
        <f t="shared" si="198"/>
        <v>0.97277355142406063</v>
      </c>
      <c r="V36" s="86">
        <v>0</v>
      </c>
      <c r="W36" s="68">
        <v>9208.5309269999998</v>
      </c>
      <c r="X36" s="74">
        <v>8179.7344400000002</v>
      </c>
      <c r="Y36" s="74">
        <v>8179.7344400000002</v>
      </c>
      <c r="Z36" s="74">
        <v>8104.2238850000003</v>
      </c>
      <c r="AA36" s="69">
        <f t="shared" si="200"/>
        <v>0.88827789197259432</v>
      </c>
      <c r="AB36" s="86">
        <f t="shared" si="201"/>
        <v>0.88827789197259432</v>
      </c>
      <c r="AC36" s="86">
        <v>0</v>
      </c>
      <c r="AD36" s="68">
        <v>3782.44</v>
      </c>
      <c r="AE36" s="74">
        <v>3782.44</v>
      </c>
      <c r="AF36" s="74">
        <v>3782.44</v>
      </c>
      <c r="AG36" s="74">
        <v>3782.44</v>
      </c>
      <c r="AH36" s="69">
        <f t="shared" si="203"/>
        <v>1</v>
      </c>
      <c r="AI36" s="86">
        <f t="shared" si="204"/>
        <v>1</v>
      </c>
      <c r="AJ36" s="86">
        <v>0</v>
      </c>
      <c r="AK36" s="68">
        <v>2459</v>
      </c>
      <c r="AL36" s="74">
        <v>2459</v>
      </c>
      <c r="AM36" s="74">
        <v>2459</v>
      </c>
      <c r="AN36" s="74">
        <v>2459</v>
      </c>
      <c r="AO36" s="69">
        <f t="shared" si="206"/>
        <v>1</v>
      </c>
      <c r="AP36" s="86">
        <f t="shared" si="207"/>
        <v>1</v>
      </c>
      <c r="AQ36" s="86">
        <v>0</v>
      </c>
      <c r="AR36" s="68">
        <v>2623.9522740000002</v>
      </c>
      <c r="AS36" s="74">
        <v>2623.9522740000002</v>
      </c>
      <c r="AT36" s="74">
        <v>2623.9522740000002</v>
      </c>
      <c r="AU36" s="74">
        <v>2163</v>
      </c>
      <c r="AV36" s="69">
        <f t="shared" si="209"/>
        <v>1</v>
      </c>
      <c r="AW36" s="86">
        <f t="shared" si="210"/>
        <v>1</v>
      </c>
      <c r="AX36" s="86">
        <v>0</v>
      </c>
      <c r="AY36" s="68">
        <v>2163</v>
      </c>
      <c r="AZ36" s="74">
        <v>2163</v>
      </c>
      <c r="BA36" s="74">
        <v>2163</v>
      </c>
      <c r="BB36" s="74">
        <v>2163</v>
      </c>
      <c r="BC36" s="69">
        <f t="shared" si="212"/>
        <v>1</v>
      </c>
      <c r="BD36" s="86">
        <f t="shared" si="213"/>
        <v>1</v>
      </c>
      <c r="BE36" s="86">
        <v>0</v>
      </c>
      <c r="BF36" s="68">
        <v>2300</v>
      </c>
      <c r="BG36" s="74">
        <v>2299.9999994</v>
      </c>
      <c r="BH36" s="74">
        <v>2299.9999994</v>
      </c>
      <c r="BI36" s="74">
        <v>2299.9999994</v>
      </c>
      <c r="BJ36" s="69">
        <f t="shared" si="215"/>
        <v>0.99999999973913045</v>
      </c>
      <c r="BK36" s="86">
        <f t="shared" si="216"/>
        <v>0.99999999973913045</v>
      </c>
      <c r="BL36" s="86">
        <v>0</v>
      </c>
      <c r="BM36" s="68">
        <v>2669</v>
      </c>
      <c r="BN36" s="74">
        <v>2669</v>
      </c>
      <c r="BO36" s="74">
        <v>2669</v>
      </c>
      <c r="BP36" s="74">
        <v>2669</v>
      </c>
      <c r="BQ36" s="69">
        <f t="shared" si="218"/>
        <v>1</v>
      </c>
      <c r="BR36" s="86">
        <f t="shared" si="219"/>
        <v>1</v>
      </c>
      <c r="BS36" s="86">
        <v>0</v>
      </c>
      <c r="BT36" s="68">
        <v>4576.5598360000004</v>
      </c>
      <c r="BU36" s="74">
        <v>4576.5598360000004</v>
      </c>
      <c r="BV36" s="74">
        <v>4576.5598360000004</v>
      </c>
      <c r="BW36" s="74">
        <v>4576.5598360000004</v>
      </c>
      <c r="BX36" s="87">
        <f t="shared" ref="BX36" si="267">+BU36/BT36</f>
        <v>1</v>
      </c>
      <c r="BY36" s="88">
        <f t="shared" ref="BY36" si="268">+BV36/BT36</f>
        <v>1</v>
      </c>
      <c r="BZ36" s="88">
        <f t="shared" ref="BZ36:BZ45" si="269">+BW36/BT36</f>
        <v>1</v>
      </c>
      <c r="CA36" s="89">
        <v>8011.5107239999998</v>
      </c>
      <c r="CB36" s="90">
        <v>5945.1076982700006</v>
      </c>
      <c r="CC36" s="90">
        <v>5945.1076982700006</v>
      </c>
      <c r="CD36" s="90">
        <v>5945.1076982700006</v>
      </c>
      <c r="CE36" s="91">
        <f t="shared" ref="CE36" si="270">+CB36/CA36</f>
        <v>0.7420707408479531</v>
      </c>
      <c r="CF36" s="91">
        <f t="shared" ref="CF36" si="271">+CC36/CA36</f>
        <v>0.7420707408479531</v>
      </c>
      <c r="CG36" s="92">
        <f t="shared" ref="CG36" si="272">+CD36/CA36</f>
        <v>0.7420707408479531</v>
      </c>
      <c r="CH36" s="68">
        <v>9000</v>
      </c>
      <c r="CI36" s="74">
        <v>8189.3044369999998</v>
      </c>
      <c r="CJ36" s="74">
        <v>8189.3044369999998</v>
      </c>
      <c r="CK36" s="74">
        <v>8189.3044369999998</v>
      </c>
      <c r="CL36" s="87">
        <f t="shared" ref="CL36:CL45" si="273">+CI36/CH36</f>
        <v>0.90992271522222223</v>
      </c>
      <c r="CM36" s="88">
        <f t="shared" ref="CM36:CM45" si="274">+CJ36/CH36</f>
        <v>0.90992271522222223</v>
      </c>
      <c r="CN36" s="88">
        <f t="shared" ref="CN36:CN45" si="275">+CK36/CH36</f>
        <v>0.90992271522222223</v>
      </c>
      <c r="CO36" s="89">
        <v>5551.9087390000004</v>
      </c>
      <c r="CP36" s="90">
        <v>5551.9087390000004</v>
      </c>
      <c r="CQ36" s="90">
        <v>5551.9087390000004</v>
      </c>
      <c r="CR36" s="90">
        <v>5551.9087390000004</v>
      </c>
      <c r="CS36" s="91">
        <f t="shared" ref="CS36:CS37" si="276">+CP36/CO36</f>
        <v>1</v>
      </c>
      <c r="CT36" s="91">
        <f t="shared" ref="CT36:CT37" si="277">+CQ36/CO36</f>
        <v>1</v>
      </c>
      <c r="CU36" s="92">
        <f t="shared" ref="CU36:CU37" si="278">+CR36/CO36</f>
        <v>1</v>
      </c>
      <c r="CV36" s="89">
        <v>9864</v>
      </c>
      <c r="CW36" s="90">
        <v>0</v>
      </c>
      <c r="CX36" s="90">
        <v>0</v>
      </c>
      <c r="CY36" s="90">
        <v>0</v>
      </c>
      <c r="CZ36" s="91">
        <f t="shared" ref="CZ36:CZ37" si="279">+CW36/CV36</f>
        <v>0</v>
      </c>
      <c r="DA36" s="91">
        <f t="shared" ref="DA36:DA37" si="280">+CX36/CV36</f>
        <v>0</v>
      </c>
      <c r="DB36" s="92">
        <f t="shared" ref="DB36:DB37" si="281">+CY36/CV36</f>
        <v>0</v>
      </c>
    </row>
    <row r="37" spans="1:106" x14ac:dyDescent="0.3">
      <c r="A37" s="60" t="s">
        <v>41</v>
      </c>
      <c r="B37" s="64">
        <f>248775.53+1339.37</f>
        <v>250114.9</v>
      </c>
      <c r="C37" s="61">
        <v>250097.79</v>
      </c>
      <c r="D37" s="62">
        <v>245689.44999999998</v>
      </c>
      <c r="E37" s="62">
        <v>85545.89</v>
      </c>
      <c r="F37" s="63">
        <f t="shared" si="191"/>
        <v>0.99993159144057397</v>
      </c>
      <c r="G37" s="33">
        <f t="shared" si="192"/>
        <v>0.98230633200980821</v>
      </c>
      <c r="H37" s="30"/>
      <c r="I37" s="64">
        <v>594300</v>
      </c>
      <c r="J37" s="61">
        <v>594166.94999999995</v>
      </c>
      <c r="K37" s="62">
        <v>586323.06999999995</v>
      </c>
      <c r="L37" s="62">
        <v>84049.43</v>
      </c>
      <c r="M37" s="63">
        <f t="shared" si="194"/>
        <v>0.99977612317011599</v>
      </c>
      <c r="N37" s="33">
        <f t="shared" si="195"/>
        <v>0.98657760390375226</v>
      </c>
      <c r="O37" s="34">
        <f t="shared" si="196"/>
        <v>0.14142592966515227</v>
      </c>
      <c r="P37" s="64">
        <v>807167.25</v>
      </c>
      <c r="Q37" s="61">
        <v>806835.77</v>
      </c>
      <c r="R37" s="62">
        <v>799258.73</v>
      </c>
      <c r="S37" s="62">
        <v>234440.95</v>
      </c>
      <c r="T37" s="33">
        <f t="shared" si="197"/>
        <v>0.99958932922513888</v>
      </c>
      <c r="U37" s="33">
        <f t="shared" si="198"/>
        <v>0.99020212973209698</v>
      </c>
      <c r="V37" s="34">
        <f t="shared" si="199"/>
        <v>0.29044903642956277</v>
      </c>
      <c r="W37" s="64">
        <v>766341.35</v>
      </c>
      <c r="X37" s="61">
        <v>766019.01</v>
      </c>
      <c r="Y37" s="62">
        <v>758747.1</v>
      </c>
      <c r="Z37" s="62">
        <v>126051.56</v>
      </c>
      <c r="AA37" s="33">
        <f t="shared" si="200"/>
        <v>0.99957937804086916</v>
      </c>
      <c r="AB37" s="33">
        <f t="shared" si="201"/>
        <v>0.99009025155695962</v>
      </c>
      <c r="AC37" s="34">
        <f t="shared" si="202"/>
        <v>0.16448487348359839</v>
      </c>
      <c r="AD37" s="64">
        <v>355875.32</v>
      </c>
      <c r="AE37" s="61">
        <v>355650.18</v>
      </c>
      <c r="AF37" s="62">
        <v>355046.41</v>
      </c>
      <c r="AG37" s="62">
        <v>21578.57</v>
      </c>
      <c r="AH37" s="33">
        <f t="shared" si="203"/>
        <v>0.99936736270444371</v>
      </c>
      <c r="AI37" s="65">
        <f t="shared" si="204"/>
        <v>0.99767078537505771</v>
      </c>
      <c r="AJ37" s="66">
        <f t="shared" si="205"/>
        <v>6.0635196618860784E-2</v>
      </c>
      <c r="AK37" s="64">
        <v>666971.76</v>
      </c>
      <c r="AL37" s="61">
        <v>666168.41</v>
      </c>
      <c r="AM37" s="62">
        <v>665794.78</v>
      </c>
      <c r="AN37" s="62">
        <v>86937.25</v>
      </c>
      <c r="AO37" s="33">
        <f t="shared" si="206"/>
        <v>0.99879552621538281</v>
      </c>
      <c r="AP37" s="63">
        <f t="shared" si="207"/>
        <v>0.99823533758010985</v>
      </c>
      <c r="AQ37" s="65">
        <f t="shared" si="208"/>
        <v>0.13034622335434412</v>
      </c>
      <c r="AR37" s="64">
        <v>1042791.661616</v>
      </c>
      <c r="AS37" s="61">
        <v>1035746.928544</v>
      </c>
      <c r="AT37" s="62">
        <v>15324.176074000001</v>
      </c>
      <c r="AU37" s="62">
        <v>15324.176074000001</v>
      </c>
      <c r="AV37" s="33">
        <f t="shared" si="209"/>
        <v>0.99324435231762132</v>
      </c>
      <c r="AW37" s="63">
        <f t="shared" si="210"/>
        <v>1.4695338137104332E-2</v>
      </c>
      <c r="AX37" s="65">
        <f t="shared" si="211"/>
        <v>1.4695338137104332E-2</v>
      </c>
      <c r="AY37" s="64">
        <v>1211417.8</v>
      </c>
      <c r="AZ37" s="61">
        <v>1211417.75</v>
      </c>
      <c r="BA37" s="62">
        <v>267809.31</v>
      </c>
      <c r="BB37" s="62">
        <v>267809.31</v>
      </c>
      <c r="BC37" s="33">
        <f t="shared" si="212"/>
        <v>0.99999995872604808</v>
      </c>
      <c r="BD37" s="63">
        <f t="shared" si="213"/>
        <v>0.22107097155085553</v>
      </c>
      <c r="BE37" s="65">
        <f t="shared" si="214"/>
        <v>0.22107097155085553</v>
      </c>
      <c r="BF37" s="64">
        <v>1068027.2844819999</v>
      </c>
      <c r="BG37" s="61">
        <v>1068026.8244811101</v>
      </c>
      <c r="BH37" s="62">
        <v>486251.40855774999</v>
      </c>
      <c r="BI37" s="62">
        <v>486249.26463674998</v>
      </c>
      <c r="BJ37" s="33">
        <f t="shared" si="215"/>
        <v>0.9999995692985596</v>
      </c>
      <c r="BK37" s="33">
        <f t="shared" si="216"/>
        <v>0.45527994988778309</v>
      </c>
      <c r="BL37" s="34">
        <f t="shared" si="217"/>
        <v>0.45527794252239911</v>
      </c>
      <c r="BM37" s="64">
        <v>1645144.118152</v>
      </c>
      <c r="BN37" s="61">
        <v>1645128.1480940001</v>
      </c>
      <c r="BO37" s="62">
        <v>1114391.3782605601</v>
      </c>
      <c r="BP37" s="62">
        <v>1114391.3782605601</v>
      </c>
      <c r="BQ37" s="33">
        <f t="shared" si="218"/>
        <v>0.99999029260851757</v>
      </c>
      <c r="BR37" s="33">
        <f t="shared" si="219"/>
        <v>0.67738222199788944</v>
      </c>
      <c r="BS37" s="34">
        <f t="shared" si="220"/>
        <v>0.67738222199788944</v>
      </c>
      <c r="BT37" s="64">
        <v>1674428.6746350001</v>
      </c>
      <c r="BU37" s="61">
        <v>1655326.5795304</v>
      </c>
      <c r="BV37" s="62">
        <v>1259690.5164385801</v>
      </c>
      <c r="BW37" s="62">
        <v>1259528.1404385802</v>
      </c>
      <c r="BX37" s="33">
        <f t="shared" si="221"/>
        <v>0.98859187292121353</v>
      </c>
      <c r="BY37" s="33">
        <f t="shared" si="222"/>
        <v>0.75231064512985213</v>
      </c>
      <c r="BZ37" s="34">
        <f t="shared" si="269"/>
        <v>0.75221367115749982</v>
      </c>
      <c r="CA37" s="64">
        <v>3080269.5993920001</v>
      </c>
      <c r="CB37" s="61">
        <v>3073871.71260085</v>
      </c>
      <c r="CC37" s="62">
        <v>1313281.4307791002</v>
      </c>
      <c r="CD37" s="62">
        <v>1310367.7017281002</v>
      </c>
      <c r="CE37" s="33">
        <f t="shared" si="224"/>
        <v>0.99792294583811336</v>
      </c>
      <c r="CF37" s="33">
        <f t="shared" si="225"/>
        <v>0.4263527553037314</v>
      </c>
      <c r="CG37" s="34">
        <f t="shared" si="226"/>
        <v>0.42540682217775594</v>
      </c>
      <c r="CH37" s="64">
        <v>3231754.9189490001</v>
      </c>
      <c r="CI37" s="61">
        <v>3230723.7361260001</v>
      </c>
      <c r="CJ37" s="62">
        <v>795133.19599299994</v>
      </c>
      <c r="CK37" s="62">
        <v>795133.19599299994</v>
      </c>
      <c r="CL37" s="33">
        <f t="shared" si="273"/>
        <v>0.99968092171316769</v>
      </c>
      <c r="CM37" s="33">
        <f t="shared" si="274"/>
        <v>0.2460375913194511</v>
      </c>
      <c r="CN37" s="34">
        <f t="shared" si="275"/>
        <v>0.2460375913194511</v>
      </c>
      <c r="CO37" s="64">
        <v>1803731.262387</v>
      </c>
      <c r="CP37" s="61">
        <v>1803683.6783799999</v>
      </c>
      <c r="CQ37" s="62">
        <v>220626.44323539</v>
      </c>
      <c r="CR37" s="62">
        <v>220626.44323539</v>
      </c>
      <c r="CS37" s="33">
        <f t="shared" si="276"/>
        <v>0.99997361912609029</v>
      </c>
      <c r="CT37" s="33">
        <f t="shared" si="277"/>
        <v>0.12231669308842608</v>
      </c>
      <c r="CU37" s="34">
        <f t="shared" si="278"/>
        <v>0.12231669308842608</v>
      </c>
      <c r="CV37" s="64">
        <v>990475.80826099997</v>
      </c>
      <c r="CW37" s="61">
        <v>686584.78865140001</v>
      </c>
      <c r="CX37" s="62">
        <v>2138.9590124000001</v>
      </c>
      <c r="CY37" s="62">
        <v>2132.3866493999999</v>
      </c>
      <c r="CZ37" s="33">
        <f t="shared" si="279"/>
        <v>0.69318683295945605</v>
      </c>
      <c r="DA37" s="33">
        <f t="shared" si="280"/>
        <v>2.1595267593212774E-3</v>
      </c>
      <c r="DB37" s="34">
        <f t="shared" si="281"/>
        <v>2.1528911979626013E-3</v>
      </c>
    </row>
    <row r="38" spans="1:106" x14ac:dyDescent="0.3">
      <c r="A38" s="60" t="s">
        <v>42</v>
      </c>
      <c r="B38" s="64">
        <v>400000</v>
      </c>
      <c r="C38" s="61">
        <v>399958.03</v>
      </c>
      <c r="D38" s="62">
        <v>381612.38</v>
      </c>
      <c r="E38" s="62">
        <v>139852.09</v>
      </c>
      <c r="F38" s="63">
        <f t="shared" si="191"/>
        <v>0.99989507500000008</v>
      </c>
      <c r="G38" s="33">
        <f t="shared" si="192"/>
        <v>0.95403095000000004</v>
      </c>
      <c r="H38" s="34">
        <f t="shared" si="193"/>
        <v>0.34963022500000002</v>
      </c>
      <c r="I38" s="64">
        <v>500000</v>
      </c>
      <c r="J38" s="61">
        <v>499953.76</v>
      </c>
      <c r="K38" s="62">
        <v>498507.54</v>
      </c>
      <c r="L38" s="62">
        <v>75687.320000000007</v>
      </c>
      <c r="M38" s="63">
        <f t="shared" si="194"/>
        <v>0.99990752000000005</v>
      </c>
      <c r="N38" s="33">
        <f t="shared" si="195"/>
        <v>0.99701507999999994</v>
      </c>
      <c r="O38" s="34">
        <f t="shared" si="196"/>
        <v>0.15137464</v>
      </c>
      <c r="P38" s="64">
        <v>500000</v>
      </c>
      <c r="Q38" s="61">
        <v>500000</v>
      </c>
      <c r="R38" s="62">
        <v>500000</v>
      </c>
      <c r="S38" s="62">
        <v>200000</v>
      </c>
      <c r="T38" s="33">
        <f t="shared" si="197"/>
        <v>1</v>
      </c>
      <c r="U38" s="33">
        <f t="shared" si="198"/>
        <v>1</v>
      </c>
      <c r="V38" s="34">
        <f t="shared" si="199"/>
        <v>0.4</v>
      </c>
      <c r="W38" s="64">
        <v>515000</v>
      </c>
      <c r="X38" s="61">
        <v>515000</v>
      </c>
      <c r="Y38" s="62">
        <v>515000</v>
      </c>
      <c r="Z38" s="62">
        <v>153873.67000000001</v>
      </c>
      <c r="AA38" s="33">
        <f t="shared" si="200"/>
        <v>1</v>
      </c>
      <c r="AB38" s="33">
        <f t="shared" si="201"/>
        <v>1</v>
      </c>
      <c r="AC38" s="34">
        <f t="shared" si="202"/>
        <v>0.29878382524271846</v>
      </c>
      <c r="AD38" s="64">
        <v>150000</v>
      </c>
      <c r="AE38" s="61">
        <v>150000</v>
      </c>
      <c r="AF38" s="62">
        <v>150000</v>
      </c>
      <c r="AG38" s="62"/>
      <c r="AH38" s="33">
        <f t="shared" si="203"/>
        <v>1</v>
      </c>
      <c r="AI38" s="65">
        <f t="shared" si="204"/>
        <v>1</v>
      </c>
      <c r="AJ38" s="66">
        <f t="shared" si="205"/>
        <v>0</v>
      </c>
      <c r="AK38" s="64">
        <v>500000</v>
      </c>
      <c r="AL38" s="61">
        <v>500000</v>
      </c>
      <c r="AM38" s="62">
        <v>500000</v>
      </c>
      <c r="AN38" s="62"/>
      <c r="AO38" s="33">
        <f t="shared" si="206"/>
        <v>1</v>
      </c>
      <c r="AP38" s="63">
        <f t="shared" si="207"/>
        <v>1</v>
      </c>
      <c r="AQ38" s="65">
        <f t="shared" si="208"/>
        <v>0</v>
      </c>
      <c r="AR38" s="64"/>
      <c r="AS38" s="61"/>
      <c r="AT38" s="62"/>
      <c r="AU38" s="62"/>
      <c r="AV38" s="33"/>
      <c r="AW38" s="63"/>
      <c r="AX38" s="65"/>
      <c r="AY38" s="64"/>
      <c r="AZ38" s="61"/>
      <c r="BA38" s="62"/>
      <c r="BB38" s="62"/>
      <c r="BC38" s="33"/>
      <c r="BD38" s="63"/>
      <c r="BE38" s="65"/>
      <c r="BF38" s="64"/>
      <c r="BG38" s="61"/>
      <c r="BH38" s="62"/>
      <c r="BI38" s="62"/>
      <c r="BJ38" s="33"/>
      <c r="BK38" s="33"/>
      <c r="BL38" s="34"/>
      <c r="BM38" s="64"/>
      <c r="BN38" s="61"/>
      <c r="BO38" s="62"/>
      <c r="BP38" s="62"/>
      <c r="BQ38" s="33"/>
      <c r="BR38" s="33"/>
      <c r="BS38" s="34"/>
      <c r="BT38" s="64"/>
      <c r="BU38" s="61"/>
      <c r="BV38" s="62"/>
      <c r="BW38" s="62"/>
      <c r="BX38" s="33">
        <v>0</v>
      </c>
      <c r="BY38" s="33">
        <v>0</v>
      </c>
      <c r="BZ38" s="34">
        <v>0</v>
      </c>
      <c r="CA38" s="64"/>
      <c r="CB38" s="61"/>
      <c r="CC38" s="62"/>
      <c r="CD38" s="62"/>
      <c r="CE38" s="33"/>
      <c r="CF38" s="33"/>
      <c r="CG38" s="34"/>
      <c r="CH38" s="64"/>
      <c r="CI38" s="61"/>
      <c r="CJ38" s="62"/>
      <c r="CK38" s="62"/>
      <c r="CL38" s="33">
        <v>0</v>
      </c>
      <c r="CM38" s="33">
        <v>0</v>
      </c>
      <c r="CN38" s="34">
        <v>0</v>
      </c>
      <c r="CO38" s="64">
        <v>0</v>
      </c>
      <c r="CP38" s="61">
        <v>0</v>
      </c>
      <c r="CQ38" s="62">
        <v>0</v>
      </c>
      <c r="CR38" s="62">
        <v>0</v>
      </c>
      <c r="CS38" s="33"/>
      <c r="CT38" s="33"/>
      <c r="CU38" s="34"/>
      <c r="CV38" s="64">
        <v>0</v>
      </c>
      <c r="CW38" s="61">
        <v>0</v>
      </c>
      <c r="CX38" s="62">
        <v>0</v>
      </c>
      <c r="CY38" s="62">
        <v>0</v>
      </c>
      <c r="CZ38" s="33"/>
      <c r="DA38" s="33"/>
      <c r="DB38" s="34"/>
    </row>
    <row r="39" spans="1:106" x14ac:dyDescent="0.3">
      <c r="A39" s="60" t="s">
        <v>43</v>
      </c>
      <c r="B39" s="64">
        <v>9885.1</v>
      </c>
      <c r="C39" s="61">
        <v>9885.1</v>
      </c>
      <c r="D39" s="62">
        <f>3109.09+0.32</f>
        <v>3109.4100000000003</v>
      </c>
      <c r="E39" s="62">
        <f>3109.09+0.33</f>
        <v>3109.42</v>
      </c>
      <c r="F39" s="63">
        <f t="shared" si="191"/>
        <v>1</v>
      </c>
      <c r="G39" s="33">
        <f t="shared" si="192"/>
        <v>0.31455523970420129</v>
      </c>
      <c r="H39" s="34">
        <f t="shared" si="193"/>
        <v>0.31455625132775589</v>
      </c>
      <c r="I39" s="64">
        <v>103000</v>
      </c>
      <c r="J39" s="61">
        <v>66347.520000000004</v>
      </c>
      <c r="K39" s="62">
        <v>33809.230000000003</v>
      </c>
      <c r="L39" s="62">
        <v>33809.230000000003</v>
      </c>
      <c r="M39" s="63">
        <f t="shared" si="194"/>
        <v>0.64415067961165051</v>
      </c>
      <c r="N39" s="33">
        <f t="shared" si="195"/>
        <v>0.32824495145631072</v>
      </c>
      <c r="O39" s="34">
        <f t="shared" si="196"/>
        <v>0.32824495145631072</v>
      </c>
      <c r="P39" s="64">
        <v>95086.81</v>
      </c>
      <c r="Q39" s="61">
        <v>95086.81</v>
      </c>
      <c r="R39" s="62">
        <v>78987.990000000005</v>
      </c>
      <c r="S39" s="62">
        <v>78987.990000000005</v>
      </c>
      <c r="T39" s="33">
        <f t="shared" si="197"/>
        <v>1</v>
      </c>
      <c r="U39" s="33">
        <f t="shared" si="198"/>
        <v>0.83069344738770823</v>
      </c>
      <c r="V39" s="34">
        <f t="shared" si="199"/>
        <v>0.83069344738770823</v>
      </c>
      <c r="W39" s="64">
        <v>168565.83</v>
      </c>
      <c r="X39" s="61">
        <v>164746.69</v>
      </c>
      <c r="Y39" s="62">
        <v>115557.17</v>
      </c>
      <c r="Z39" s="62">
        <v>115557.17</v>
      </c>
      <c r="AA39" s="33">
        <f t="shared" si="200"/>
        <v>0.97734333227558645</v>
      </c>
      <c r="AB39" s="33">
        <f t="shared" si="201"/>
        <v>0.68553140336923568</v>
      </c>
      <c r="AC39" s="34">
        <f t="shared" si="202"/>
        <v>0.68553140336923568</v>
      </c>
      <c r="AD39" s="64">
        <v>231449.23</v>
      </c>
      <c r="AE39" s="61">
        <v>224386.36</v>
      </c>
      <c r="AF39" s="62">
        <v>167544.6</v>
      </c>
      <c r="AG39" s="62">
        <v>167544.6</v>
      </c>
      <c r="AH39" s="33">
        <f t="shared" si="203"/>
        <v>0.96948414993646759</v>
      </c>
      <c r="AI39" s="65">
        <f t="shared" si="204"/>
        <v>0.72389352947944563</v>
      </c>
      <c r="AJ39" s="66">
        <f t="shared" si="205"/>
        <v>0.72389352947944563</v>
      </c>
      <c r="AK39" s="64">
        <v>303986.92</v>
      </c>
      <c r="AL39" s="61">
        <v>303986.92</v>
      </c>
      <c r="AM39" s="62">
        <v>232877.41</v>
      </c>
      <c r="AN39" s="62">
        <v>232877.41</v>
      </c>
      <c r="AO39" s="33">
        <f t="shared" si="206"/>
        <v>1</v>
      </c>
      <c r="AP39" s="63">
        <f t="shared" si="207"/>
        <v>0.76607707331618091</v>
      </c>
      <c r="AQ39" s="65">
        <f t="shared" si="208"/>
        <v>0.76607707331618091</v>
      </c>
      <c r="AR39" s="64">
        <v>347413.97720199998</v>
      </c>
      <c r="AS39" s="61">
        <v>347413.97720099997</v>
      </c>
      <c r="AT39" s="62">
        <v>293674.61043</v>
      </c>
      <c r="AU39" s="62">
        <v>293674.61043</v>
      </c>
      <c r="AV39" s="33">
        <f t="shared" si="209"/>
        <v>0.99999999999712152</v>
      </c>
      <c r="AW39" s="63">
        <f t="shared" si="210"/>
        <v>0.84531604858041209</v>
      </c>
      <c r="AX39" s="65">
        <f t="shared" si="211"/>
        <v>0.84531604858041209</v>
      </c>
      <c r="AY39" s="64">
        <v>451219</v>
      </c>
      <c r="AZ39" s="61">
        <v>423980.51</v>
      </c>
      <c r="BA39" s="62">
        <v>369645.69</v>
      </c>
      <c r="BB39" s="62">
        <v>369645.69</v>
      </c>
      <c r="BC39" s="33">
        <f t="shared" si="212"/>
        <v>0.93963354823267642</v>
      </c>
      <c r="BD39" s="63">
        <f t="shared" si="213"/>
        <v>0.81921570235295949</v>
      </c>
      <c r="BE39" s="65">
        <f t="shared" si="214"/>
        <v>0.81921570235295949</v>
      </c>
      <c r="BF39" s="64">
        <v>488168.02798299998</v>
      </c>
      <c r="BG39" s="61">
        <v>488168.02798299998</v>
      </c>
      <c r="BH39" s="62">
        <v>406436.19328399998</v>
      </c>
      <c r="BI39" s="62">
        <v>406436.19328399998</v>
      </c>
      <c r="BJ39" s="33">
        <f t="shared" si="215"/>
        <v>1</v>
      </c>
      <c r="BK39" s="33">
        <f t="shared" si="216"/>
        <v>0.83257438010289719</v>
      </c>
      <c r="BL39" s="34">
        <f t="shared" si="217"/>
        <v>0.83257438010289719</v>
      </c>
      <c r="BM39" s="64">
        <v>564633.42429700005</v>
      </c>
      <c r="BN39" s="61">
        <v>564633.42429700005</v>
      </c>
      <c r="BO39" s="62">
        <v>464559.82009221998</v>
      </c>
      <c r="BP39" s="62">
        <v>464559.82009221998</v>
      </c>
      <c r="BQ39" s="33">
        <f t="shared" ref="BQ39" si="282">+BN39/BM39</f>
        <v>1</v>
      </c>
      <c r="BR39" s="33">
        <f t="shared" ref="BR39" si="283">+BO39/BM39</f>
        <v>0.82276358448071463</v>
      </c>
      <c r="BS39" s="34">
        <f t="shared" ref="BS39" si="284">+BP39/BM39</f>
        <v>0.82276358448071463</v>
      </c>
      <c r="BT39" s="64">
        <v>667726.18491299998</v>
      </c>
      <c r="BU39" s="61">
        <v>667356.18491299998</v>
      </c>
      <c r="BV39" s="62">
        <v>578826.56299400004</v>
      </c>
      <c r="BW39" s="62">
        <v>578826.56299400004</v>
      </c>
      <c r="BX39" s="33">
        <f t="shared" si="221"/>
        <v>0.99944588064934403</v>
      </c>
      <c r="BY39" s="33">
        <f t="shared" si="222"/>
        <v>0.86686216007751304</v>
      </c>
      <c r="BZ39" s="34">
        <f t="shared" si="269"/>
        <v>0.86686216007751304</v>
      </c>
      <c r="CA39" s="64">
        <v>759723.32457199995</v>
      </c>
      <c r="CB39" s="61">
        <v>759723.32457199995</v>
      </c>
      <c r="CC39" s="62">
        <v>627895.74811100005</v>
      </c>
      <c r="CD39" s="62">
        <v>627895.74811100005</v>
      </c>
      <c r="CE39" s="33">
        <f t="shared" ref="CE39" si="285">+CB39/CA39</f>
        <v>1</v>
      </c>
      <c r="CF39" s="33">
        <f t="shared" ref="CF39" si="286">+CC39/CA39</f>
        <v>0.82647949299797174</v>
      </c>
      <c r="CG39" s="34">
        <f t="shared" ref="CG39" si="287">+CD39/CA39</f>
        <v>0.82647949299797174</v>
      </c>
      <c r="CH39" s="111">
        <v>889539.52624699997</v>
      </c>
      <c r="CI39" s="112">
        <v>883539.52624699997</v>
      </c>
      <c r="CJ39" s="113">
        <v>681284.11893831007</v>
      </c>
      <c r="CK39" s="113">
        <v>681284.11893831007</v>
      </c>
      <c r="CL39" s="33">
        <f t="shared" si="273"/>
        <v>0.99325493716359714</v>
      </c>
      <c r="CM39" s="33">
        <f t="shared" si="274"/>
        <v>0.76588403194703769</v>
      </c>
      <c r="CN39" s="34">
        <f t="shared" si="275"/>
        <v>0.76588403194703769</v>
      </c>
      <c r="CO39" s="64">
        <v>848463.43691499997</v>
      </c>
      <c r="CP39" s="61">
        <v>848463.43691499997</v>
      </c>
      <c r="CQ39" s="62">
        <v>662926.38577199995</v>
      </c>
      <c r="CR39" s="62">
        <v>662926.38577199995</v>
      </c>
      <c r="CS39" s="33">
        <f t="shared" ref="CS39" si="288">+CP39/CO39</f>
        <v>1</v>
      </c>
      <c r="CT39" s="33">
        <f t="shared" ref="CT39" si="289">+CQ39/CO39</f>
        <v>0.78132581432429205</v>
      </c>
      <c r="CU39" s="34">
        <f t="shared" ref="CU39" si="290">+CR39/CO39</f>
        <v>0.78132581432429205</v>
      </c>
      <c r="CV39" s="64">
        <v>751067</v>
      </c>
      <c r="CW39" s="61">
        <v>751066.89946600003</v>
      </c>
      <c r="CX39" s="62">
        <v>261049.568225</v>
      </c>
      <c r="CY39" s="62">
        <v>261049.568225</v>
      </c>
      <c r="CZ39" s="33">
        <f t="shared" ref="CZ39" si="291">+CW39/CV39</f>
        <v>0.99999986614509762</v>
      </c>
      <c r="DA39" s="33">
        <f t="shared" ref="DA39" si="292">+CX39/CV39</f>
        <v>0.34757161241939799</v>
      </c>
      <c r="DB39" s="34">
        <f t="shared" ref="DB39" si="293">+CY39/CV39</f>
        <v>0.34757161241939799</v>
      </c>
    </row>
    <row r="40" spans="1:106" x14ac:dyDescent="0.3">
      <c r="A40" s="60" t="s">
        <v>44</v>
      </c>
      <c r="B40" s="64">
        <v>41434</v>
      </c>
      <c r="C40" s="61">
        <v>41434</v>
      </c>
      <c r="D40" s="62">
        <v>41309</v>
      </c>
      <c r="E40" s="62">
        <v>27283</v>
      </c>
      <c r="F40" s="63">
        <f t="shared" si="191"/>
        <v>1</v>
      </c>
      <c r="G40" s="33">
        <f t="shared" si="192"/>
        <v>0.99698315393155379</v>
      </c>
      <c r="H40" s="34">
        <f t="shared" si="193"/>
        <v>0.65846889028334221</v>
      </c>
      <c r="I40" s="64">
        <v>53037</v>
      </c>
      <c r="J40" s="61">
        <v>53037</v>
      </c>
      <c r="K40" s="62">
        <v>53037</v>
      </c>
      <c r="L40" s="62">
        <v>43225.16</v>
      </c>
      <c r="M40" s="63">
        <f t="shared" si="194"/>
        <v>1</v>
      </c>
      <c r="N40" s="33">
        <f t="shared" si="195"/>
        <v>1</v>
      </c>
      <c r="O40" s="34">
        <f t="shared" si="196"/>
        <v>0.81500009427380893</v>
      </c>
      <c r="P40" s="64">
        <v>156.82</v>
      </c>
      <c r="Q40" s="61">
        <v>156.82</v>
      </c>
      <c r="R40" s="62">
        <v>156.82</v>
      </c>
      <c r="S40" s="62">
        <v>156.82</v>
      </c>
      <c r="T40" s="33">
        <f t="shared" si="197"/>
        <v>1</v>
      </c>
      <c r="U40" s="33">
        <f t="shared" si="198"/>
        <v>1</v>
      </c>
      <c r="V40" s="34">
        <f t="shared" si="199"/>
        <v>1</v>
      </c>
      <c r="W40" s="64"/>
      <c r="X40" s="61"/>
      <c r="Y40" s="62"/>
      <c r="Z40" s="62"/>
      <c r="AA40" s="33"/>
      <c r="AB40" s="33"/>
      <c r="AC40" s="34"/>
      <c r="AD40" s="64"/>
      <c r="AE40" s="61"/>
      <c r="AF40" s="62"/>
      <c r="AG40" s="62"/>
      <c r="AH40" s="33"/>
      <c r="AI40" s="65"/>
      <c r="AJ40" s="66"/>
      <c r="AK40" s="64"/>
      <c r="AL40" s="61"/>
      <c r="AM40" s="62"/>
      <c r="AN40" s="62"/>
      <c r="AO40" s="33"/>
      <c r="AP40" s="63"/>
      <c r="AQ40" s="65"/>
      <c r="AR40" s="64"/>
      <c r="AS40" s="61"/>
      <c r="AT40" s="62"/>
      <c r="AU40" s="62"/>
      <c r="AV40" s="33"/>
      <c r="AW40" s="63"/>
      <c r="AX40" s="65"/>
      <c r="AY40" s="64"/>
      <c r="AZ40" s="61"/>
      <c r="BA40" s="62"/>
      <c r="BB40" s="62"/>
      <c r="BC40" s="33"/>
      <c r="BD40" s="63"/>
      <c r="BE40" s="65"/>
      <c r="BF40" s="64"/>
      <c r="BG40" s="61"/>
      <c r="BH40" s="62"/>
      <c r="BI40" s="62"/>
      <c r="BJ40" s="33"/>
      <c r="BK40" s="33"/>
      <c r="BL40" s="34"/>
      <c r="BM40" s="64"/>
      <c r="BN40" s="61"/>
      <c r="BO40" s="62"/>
      <c r="BP40" s="62"/>
      <c r="BQ40" s="33"/>
      <c r="BR40" s="33"/>
      <c r="BS40" s="34"/>
      <c r="BT40" s="93">
        <v>0</v>
      </c>
      <c r="BU40" s="61">
        <v>0</v>
      </c>
      <c r="BV40" s="61">
        <v>0</v>
      </c>
      <c r="BW40" s="61">
        <v>0</v>
      </c>
      <c r="BX40" s="33">
        <v>0</v>
      </c>
      <c r="BY40" s="33">
        <v>0</v>
      </c>
      <c r="BZ40" s="34">
        <v>0</v>
      </c>
      <c r="CA40" s="64"/>
      <c r="CB40" s="61"/>
      <c r="CC40" s="62"/>
      <c r="CD40" s="62"/>
      <c r="CE40" s="33"/>
      <c r="CF40" s="33"/>
      <c r="CG40" s="34"/>
      <c r="CH40" s="93"/>
      <c r="CI40" s="61"/>
      <c r="CJ40" s="61"/>
      <c r="CK40" s="61"/>
      <c r="CL40" s="33">
        <v>0</v>
      </c>
      <c r="CM40" s="33">
        <v>0</v>
      </c>
      <c r="CN40" s="34">
        <v>0</v>
      </c>
      <c r="CO40" s="64">
        <v>0</v>
      </c>
      <c r="CP40" s="61">
        <v>0</v>
      </c>
      <c r="CQ40" s="62">
        <v>0</v>
      </c>
      <c r="CR40" s="62">
        <v>0</v>
      </c>
      <c r="CS40" s="33"/>
      <c r="CT40" s="33"/>
      <c r="CU40" s="34"/>
      <c r="CV40" s="64"/>
      <c r="CW40" s="61"/>
      <c r="CX40" s="62"/>
      <c r="CY40" s="62"/>
      <c r="CZ40" s="33"/>
      <c r="DA40" s="33"/>
      <c r="DB40" s="34"/>
    </row>
    <row r="41" spans="1:106" x14ac:dyDescent="0.3">
      <c r="A41" s="60" t="s">
        <v>45</v>
      </c>
      <c r="B41" s="64">
        <v>167280</v>
      </c>
      <c r="C41" s="61">
        <v>167280</v>
      </c>
      <c r="D41" s="62">
        <v>167280</v>
      </c>
      <c r="E41" s="62">
        <v>167280</v>
      </c>
      <c r="F41" s="63">
        <f t="shared" si="191"/>
        <v>1</v>
      </c>
      <c r="G41" s="33">
        <f t="shared" si="192"/>
        <v>1</v>
      </c>
      <c r="H41" s="34">
        <f t="shared" si="193"/>
        <v>1</v>
      </c>
      <c r="I41" s="64">
        <v>50000</v>
      </c>
      <c r="J41" s="61">
        <v>50000</v>
      </c>
      <c r="K41" s="62">
        <v>50000</v>
      </c>
      <c r="L41" s="62"/>
      <c r="M41" s="63">
        <f t="shared" si="194"/>
        <v>1</v>
      </c>
      <c r="N41" s="33">
        <f t="shared" si="195"/>
        <v>1</v>
      </c>
      <c r="O41" s="34">
        <f t="shared" si="196"/>
        <v>0</v>
      </c>
      <c r="P41" s="64">
        <v>50000</v>
      </c>
      <c r="Q41" s="61">
        <v>50000</v>
      </c>
      <c r="R41" s="62">
        <v>50000</v>
      </c>
      <c r="S41" s="62">
        <v>50000</v>
      </c>
      <c r="T41" s="33">
        <f t="shared" si="197"/>
        <v>1</v>
      </c>
      <c r="U41" s="33">
        <f t="shared" si="198"/>
        <v>1</v>
      </c>
      <c r="V41" s="34">
        <f t="shared" si="199"/>
        <v>1</v>
      </c>
      <c r="W41" s="64">
        <v>600000</v>
      </c>
      <c r="X41" s="61">
        <v>600000</v>
      </c>
      <c r="Y41" s="62">
        <v>596325.15</v>
      </c>
      <c r="Z41" s="62">
        <v>51733.15</v>
      </c>
      <c r="AA41" s="33">
        <f t="shared" si="200"/>
        <v>1</v>
      </c>
      <c r="AB41" s="33">
        <f t="shared" si="201"/>
        <v>0.99387524999999999</v>
      </c>
      <c r="AC41" s="34">
        <f t="shared" si="202"/>
        <v>8.6221916666666676E-2</v>
      </c>
      <c r="AD41" s="64">
        <v>354548</v>
      </c>
      <c r="AE41" s="61">
        <v>354548</v>
      </c>
      <c r="AF41" s="62">
        <v>332939.96999999997</v>
      </c>
      <c r="AG41" s="62">
        <v>8829.75</v>
      </c>
      <c r="AH41" s="33">
        <f t="shared" si="203"/>
        <v>1</v>
      </c>
      <c r="AI41" s="65">
        <f t="shared" si="204"/>
        <v>0.93905471191488876</v>
      </c>
      <c r="AJ41" s="66">
        <f t="shared" si="205"/>
        <v>2.4904244277220575E-2</v>
      </c>
      <c r="AK41" s="64"/>
      <c r="AL41" s="61"/>
      <c r="AM41" s="62"/>
      <c r="AN41" s="62"/>
      <c r="AO41" s="33"/>
      <c r="AP41" s="63"/>
      <c r="AQ41" s="65"/>
      <c r="AR41" s="64"/>
      <c r="AS41" s="61"/>
      <c r="AT41" s="62"/>
      <c r="AU41" s="62"/>
      <c r="AV41" s="33"/>
      <c r="AW41" s="63"/>
      <c r="AX41" s="65"/>
      <c r="AY41" s="64"/>
      <c r="AZ41" s="61"/>
      <c r="BA41" s="62"/>
      <c r="BB41" s="62"/>
      <c r="BC41" s="33"/>
      <c r="BD41" s="63"/>
      <c r="BE41" s="65"/>
      <c r="BF41" s="64"/>
      <c r="BG41" s="61"/>
      <c r="BH41" s="62"/>
      <c r="BI41" s="62"/>
      <c r="BJ41" s="33"/>
      <c r="BK41" s="33"/>
      <c r="BL41" s="34"/>
      <c r="BM41" s="64"/>
      <c r="BN41" s="61"/>
      <c r="BO41" s="62"/>
      <c r="BP41" s="62"/>
      <c r="BQ41" s="33"/>
      <c r="BR41" s="33"/>
      <c r="BS41" s="34"/>
      <c r="BT41" s="93">
        <v>0</v>
      </c>
      <c r="BU41" s="61">
        <v>0</v>
      </c>
      <c r="BV41" s="61">
        <v>0</v>
      </c>
      <c r="BW41" s="61">
        <v>0</v>
      </c>
      <c r="BX41" s="33">
        <v>0</v>
      </c>
      <c r="BY41" s="33">
        <v>0</v>
      </c>
      <c r="BZ41" s="34">
        <v>0</v>
      </c>
      <c r="CA41" s="64"/>
      <c r="CB41" s="61"/>
      <c r="CC41" s="62"/>
      <c r="CD41" s="62"/>
      <c r="CE41" s="33"/>
      <c r="CF41" s="33"/>
      <c r="CG41" s="34"/>
      <c r="CH41" s="93"/>
      <c r="CI41" s="61"/>
      <c r="CJ41" s="61"/>
      <c r="CK41" s="61"/>
      <c r="CL41" s="33">
        <v>0</v>
      </c>
      <c r="CM41" s="33">
        <v>0</v>
      </c>
      <c r="CN41" s="34">
        <v>0</v>
      </c>
      <c r="CO41" s="64">
        <v>0</v>
      </c>
      <c r="CP41" s="61">
        <v>0</v>
      </c>
      <c r="CQ41" s="62">
        <v>0</v>
      </c>
      <c r="CR41" s="62">
        <v>0</v>
      </c>
      <c r="CS41" s="33"/>
      <c r="CT41" s="33"/>
      <c r="CU41" s="34"/>
      <c r="CV41" s="64"/>
      <c r="CW41" s="61"/>
      <c r="CX41" s="62"/>
      <c r="CY41" s="62"/>
      <c r="CZ41" s="33"/>
      <c r="DA41" s="33"/>
      <c r="DB41" s="34"/>
    </row>
    <row r="42" spans="1:106" x14ac:dyDescent="0.3">
      <c r="A42" s="60" t="s">
        <v>46</v>
      </c>
      <c r="B42" s="64">
        <v>100000</v>
      </c>
      <c r="C42" s="61">
        <v>100000</v>
      </c>
      <c r="D42" s="62">
        <v>100000</v>
      </c>
      <c r="E42" s="62">
        <v>50000</v>
      </c>
      <c r="F42" s="63">
        <f t="shared" si="191"/>
        <v>1</v>
      </c>
      <c r="G42" s="33">
        <f t="shared" si="192"/>
        <v>1</v>
      </c>
      <c r="H42" s="34">
        <f t="shared" si="193"/>
        <v>0.5</v>
      </c>
      <c r="I42" s="64"/>
      <c r="J42" s="61"/>
      <c r="K42" s="62"/>
      <c r="L42" s="62"/>
      <c r="M42" s="63"/>
      <c r="N42" s="33"/>
      <c r="O42" s="34"/>
      <c r="P42" s="64">
        <v>340000</v>
      </c>
      <c r="Q42" s="61">
        <v>340000</v>
      </c>
      <c r="R42" s="62">
        <v>340000</v>
      </c>
      <c r="S42" s="62">
        <v>18500</v>
      </c>
      <c r="T42" s="33">
        <f t="shared" si="197"/>
        <v>1</v>
      </c>
      <c r="U42" s="33">
        <f t="shared" si="198"/>
        <v>1</v>
      </c>
      <c r="V42" s="34">
        <f t="shared" si="199"/>
        <v>5.4411764705882354E-2</v>
      </c>
      <c r="W42" s="64">
        <v>5000</v>
      </c>
      <c r="X42" s="61">
        <v>5000</v>
      </c>
      <c r="Y42" s="62">
        <v>5000</v>
      </c>
      <c r="Z42" s="62">
        <v>5000</v>
      </c>
      <c r="AA42" s="33">
        <f t="shared" si="200"/>
        <v>1</v>
      </c>
      <c r="AB42" s="33">
        <f t="shared" si="201"/>
        <v>1</v>
      </c>
      <c r="AC42" s="34">
        <f t="shared" si="202"/>
        <v>1</v>
      </c>
      <c r="AD42" s="64"/>
      <c r="AE42" s="61"/>
      <c r="AF42" s="62"/>
      <c r="AG42" s="62"/>
      <c r="AH42" s="33"/>
      <c r="AI42" s="65"/>
      <c r="AJ42" s="66"/>
      <c r="AK42" s="64"/>
      <c r="AL42" s="61"/>
      <c r="AM42" s="62"/>
      <c r="AN42" s="62"/>
      <c r="AO42" s="33"/>
      <c r="AP42" s="63"/>
      <c r="AQ42" s="65"/>
      <c r="AR42" s="64"/>
      <c r="AS42" s="61"/>
      <c r="AT42" s="62"/>
      <c r="AU42" s="62"/>
      <c r="AV42" s="33"/>
      <c r="AW42" s="63"/>
      <c r="AX42" s="65"/>
      <c r="AY42" s="64"/>
      <c r="AZ42" s="61"/>
      <c r="BA42" s="62"/>
      <c r="BB42" s="62"/>
      <c r="BC42" s="33"/>
      <c r="BD42" s="63"/>
      <c r="BE42" s="65"/>
      <c r="BF42" s="64"/>
      <c r="BG42" s="61"/>
      <c r="BH42" s="62"/>
      <c r="BI42" s="62"/>
      <c r="BJ42" s="33"/>
      <c r="BK42" s="33"/>
      <c r="BL42" s="34"/>
      <c r="BM42" s="64"/>
      <c r="BN42" s="61"/>
      <c r="BO42" s="62"/>
      <c r="BP42" s="62"/>
      <c r="BQ42" s="33"/>
      <c r="BR42" s="33"/>
      <c r="BS42" s="34"/>
      <c r="BT42" s="93">
        <v>0</v>
      </c>
      <c r="BU42" s="61">
        <v>0</v>
      </c>
      <c r="BV42" s="61">
        <v>0</v>
      </c>
      <c r="BW42" s="61">
        <v>0</v>
      </c>
      <c r="BX42" s="33">
        <v>0</v>
      </c>
      <c r="BY42" s="33">
        <v>0</v>
      </c>
      <c r="BZ42" s="34">
        <v>0</v>
      </c>
      <c r="CA42" s="64"/>
      <c r="CB42" s="61"/>
      <c r="CC42" s="62"/>
      <c r="CD42" s="62"/>
      <c r="CE42" s="33"/>
      <c r="CF42" s="33"/>
      <c r="CG42" s="34"/>
      <c r="CH42" s="93"/>
      <c r="CI42" s="61"/>
      <c r="CJ42" s="61"/>
      <c r="CK42" s="61"/>
      <c r="CL42" s="33">
        <v>0</v>
      </c>
      <c r="CM42" s="33">
        <v>0</v>
      </c>
      <c r="CN42" s="34">
        <v>0</v>
      </c>
      <c r="CO42" s="64">
        <v>0</v>
      </c>
      <c r="CP42" s="61">
        <v>0</v>
      </c>
      <c r="CQ42" s="62">
        <v>0</v>
      </c>
      <c r="CR42" s="62">
        <v>0</v>
      </c>
      <c r="CS42" s="33"/>
      <c r="CT42" s="33"/>
      <c r="CU42" s="34"/>
      <c r="CV42" s="64"/>
      <c r="CW42" s="61"/>
      <c r="CX42" s="62"/>
      <c r="CY42" s="62"/>
      <c r="CZ42" s="33"/>
      <c r="DA42" s="33"/>
      <c r="DB42" s="34"/>
    </row>
    <row r="43" spans="1:106" x14ac:dyDescent="0.3">
      <c r="A43" s="60" t="s">
        <v>47</v>
      </c>
      <c r="B43" s="64"/>
      <c r="C43" s="61"/>
      <c r="D43" s="62"/>
      <c r="E43" s="62"/>
      <c r="F43" s="63"/>
      <c r="G43" s="33"/>
      <c r="H43" s="34"/>
      <c r="I43" s="64"/>
      <c r="J43" s="61"/>
      <c r="K43" s="62"/>
      <c r="L43" s="62"/>
      <c r="M43" s="63"/>
      <c r="N43" s="33"/>
      <c r="O43" s="34"/>
      <c r="P43" s="64"/>
      <c r="Q43" s="61"/>
      <c r="R43" s="62"/>
      <c r="S43" s="62"/>
      <c r="T43" s="33"/>
      <c r="U43" s="33"/>
      <c r="V43" s="34"/>
      <c r="W43" s="64"/>
      <c r="X43" s="61"/>
      <c r="Y43" s="62"/>
      <c r="Z43" s="62"/>
      <c r="AA43" s="33"/>
      <c r="AB43" s="33"/>
      <c r="AC43" s="34"/>
      <c r="AD43" s="64"/>
      <c r="AE43" s="61"/>
      <c r="AF43" s="62"/>
      <c r="AG43" s="62"/>
      <c r="AH43" s="33"/>
      <c r="AI43" s="65"/>
      <c r="AJ43" s="66"/>
      <c r="AK43" s="64"/>
      <c r="AL43" s="61"/>
      <c r="AM43" s="62"/>
      <c r="AN43" s="62"/>
      <c r="AO43" s="33"/>
      <c r="AP43" s="63"/>
      <c r="AQ43" s="65"/>
      <c r="AR43" s="64"/>
      <c r="AS43" s="61"/>
      <c r="AT43" s="62"/>
      <c r="AU43" s="62"/>
      <c r="AV43" s="33"/>
      <c r="AW43" s="63"/>
      <c r="AX43" s="65"/>
      <c r="AY43" s="64"/>
      <c r="AZ43" s="61"/>
      <c r="BA43" s="62"/>
      <c r="BB43" s="62"/>
      <c r="BC43" s="33"/>
      <c r="BD43" s="63"/>
      <c r="BE43" s="65"/>
      <c r="BF43" s="64"/>
      <c r="BG43" s="61"/>
      <c r="BH43" s="62"/>
      <c r="BI43" s="62"/>
      <c r="BJ43" s="33"/>
      <c r="BK43" s="33"/>
      <c r="BL43" s="34"/>
      <c r="BM43" s="64"/>
      <c r="BN43" s="61"/>
      <c r="BO43" s="62"/>
      <c r="BP43" s="62"/>
      <c r="BQ43" s="33"/>
      <c r="BR43" s="33"/>
      <c r="BS43" s="34"/>
      <c r="BT43" s="64">
        <v>6491.4673910000001</v>
      </c>
      <c r="BU43" s="61">
        <v>0</v>
      </c>
      <c r="BV43" s="62">
        <v>0</v>
      </c>
      <c r="BW43" s="62">
        <v>0</v>
      </c>
      <c r="BX43" s="33">
        <f t="shared" si="221"/>
        <v>0</v>
      </c>
      <c r="BY43" s="33">
        <f t="shared" si="222"/>
        <v>0</v>
      </c>
      <c r="BZ43" s="34">
        <f t="shared" si="269"/>
        <v>0</v>
      </c>
      <c r="CA43" s="64">
        <v>0</v>
      </c>
      <c r="CB43" s="61">
        <v>0</v>
      </c>
      <c r="CC43" s="62">
        <v>0</v>
      </c>
      <c r="CD43" s="62">
        <v>0</v>
      </c>
      <c r="CE43" s="33">
        <v>0</v>
      </c>
      <c r="CF43" s="33">
        <v>0</v>
      </c>
      <c r="CG43" s="34">
        <v>0</v>
      </c>
      <c r="CH43" s="64"/>
      <c r="CI43" s="61"/>
      <c r="CJ43" s="62"/>
      <c r="CK43" s="62"/>
      <c r="CL43" s="33">
        <v>0</v>
      </c>
      <c r="CM43" s="33">
        <v>0</v>
      </c>
      <c r="CN43" s="34">
        <v>0</v>
      </c>
      <c r="CO43" s="64">
        <v>0</v>
      </c>
      <c r="CP43" s="61">
        <v>0</v>
      </c>
      <c r="CQ43" s="62">
        <v>0</v>
      </c>
      <c r="CR43" s="62">
        <v>0</v>
      </c>
      <c r="CS43" s="33"/>
      <c r="CT43" s="33"/>
      <c r="CU43" s="34"/>
      <c r="CV43" s="64"/>
      <c r="CW43" s="61"/>
      <c r="CX43" s="62"/>
      <c r="CY43" s="62"/>
      <c r="CZ43" s="33"/>
      <c r="DA43" s="33"/>
      <c r="DB43" s="34"/>
    </row>
    <row r="44" spans="1:106" x14ac:dyDescent="0.3">
      <c r="A44" s="67" t="s">
        <v>48</v>
      </c>
      <c r="B44" s="68">
        <f>SUM(B37:B43)</f>
        <v>968714</v>
      </c>
      <c r="C44" s="74">
        <f>SUM(C37:C43)</f>
        <v>968654.92</v>
      </c>
      <c r="D44" s="74">
        <f>SUM(D37:D43)</f>
        <v>939000.24</v>
      </c>
      <c r="E44" s="74">
        <f>SUM(E37:E43)</f>
        <v>473070.4</v>
      </c>
      <c r="F44" s="69">
        <f t="shared" si="191"/>
        <v>0.99993901192715295</v>
      </c>
      <c r="G44" s="70">
        <f t="shared" si="192"/>
        <v>0.969326591749474</v>
      </c>
      <c r="H44" s="71">
        <f t="shared" si="193"/>
        <v>0.48834888315849673</v>
      </c>
      <c r="I44" s="68">
        <f>SUM(I37:I43)</f>
        <v>1300337</v>
      </c>
      <c r="J44" s="74">
        <f>SUM(J37:J43)</f>
        <v>1263505.23</v>
      </c>
      <c r="K44" s="74">
        <f>SUM(K37:K43)</f>
        <v>1221676.8399999999</v>
      </c>
      <c r="L44" s="74">
        <f>SUM(L37:L43)</f>
        <v>236771.14</v>
      </c>
      <c r="M44" s="69">
        <f t="shared" ref="M44:M45" si="294">+J44/I44</f>
        <v>0.97167521188737993</v>
      </c>
      <c r="N44" s="70">
        <f t="shared" ref="N44:N45" si="295">+K44/I44</f>
        <v>0.9395078660378039</v>
      </c>
      <c r="O44" s="71">
        <f t="shared" ref="O44:O45" si="296">+L44/I44</f>
        <v>0.18208444426329484</v>
      </c>
      <c r="P44" s="68">
        <f>SUM(P37:P43)</f>
        <v>1792410.8800000001</v>
      </c>
      <c r="Q44" s="74">
        <f>SUM(Q37:Q43)</f>
        <v>1792079.4000000001</v>
      </c>
      <c r="R44" s="74">
        <f>SUM(R37:R43)</f>
        <v>1768403.54</v>
      </c>
      <c r="S44" s="74">
        <f>SUM(S37:S43)</f>
        <v>582085.76</v>
      </c>
      <c r="T44" s="69">
        <f t="shared" si="197"/>
        <v>0.99981506472444537</v>
      </c>
      <c r="U44" s="70">
        <f t="shared" si="198"/>
        <v>0.98660611790082409</v>
      </c>
      <c r="V44" s="71">
        <f t="shared" si="199"/>
        <v>0.32475018227963443</v>
      </c>
      <c r="W44" s="68">
        <f>SUM(W37:W43)</f>
        <v>2054907.1800000002</v>
      </c>
      <c r="X44" s="74">
        <f>SUM(X37:X43)</f>
        <v>2050765.7</v>
      </c>
      <c r="Y44" s="74">
        <f>SUM(Y37:Y43)</f>
        <v>1990629.42</v>
      </c>
      <c r="Z44" s="74">
        <f>SUM(Z37:Z43)</f>
        <v>452215.55</v>
      </c>
      <c r="AA44" s="69">
        <f t="shared" si="200"/>
        <v>0.99798459023341379</v>
      </c>
      <c r="AB44" s="70">
        <f t="shared" si="201"/>
        <v>0.96871987181435604</v>
      </c>
      <c r="AC44" s="71">
        <f t="shared" si="202"/>
        <v>0.22006616863346595</v>
      </c>
      <c r="AD44" s="68">
        <f>SUM(AD37:AD43)</f>
        <v>1091872.55</v>
      </c>
      <c r="AE44" s="74">
        <f>SUM(AE37:AE43)</f>
        <v>1084584.54</v>
      </c>
      <c r="AF44" s="74">
        <f>SUM(AF37:AF43)</f>
        <v>1005530.98</v>
      </c>
      <c r="AG44" s="74">
        <f>SUM(AG37:AG43)</f>
        <v>197952.92</v>
      </c>
      <c r="AH44" s="69">
        <f t="shared" ref="AH44:AH45" si="297">+AE44/AD44</f>
        <v>0.99332521913844252</v>
      </c>
      <c r="AI44" s="70">
        <f t="shared" ref="AI44:AI45" si="298">+AF44/AD44</f>
        <v>0.92092339898095243</v>
      </c>
      <c r="AJ44" s="71">
        <f t="shared" ref="AJ44:AJ45" si="299">+AG44/AD44</f>
        <v>0.18129672735155766</v>
      </c>
      <c r="AK44" s="68">
        <f>SUM(AK37:AK43)</f>
        <v>1470958.68</v>
      </c>
      <c r="AL44" s="74">
        <f>SUM(AL37:AL43)</f>
        <v>1470155.33</v>
      </c>
      <c r="AM44" s="74">
        <f>SUM(AM37:AM43)</f>
        <v>1398672.19</v>
      </c>
      <c r="AN44" s="74">
        <f>SUM(AN37:AN43)</f>
        <v>319814.66000000003</v>
      </c>
      <c r="AO44" s="69">
        <f t="shared" ref="AO44:AO45" si="300">+AL44/AK44</f>
        <v>0.99945385957408417</v>
      </c>
      <c r="AP44" s="70">
        <f t="shared" ref="AP44:AP45" si="301">+AM44/AK44</f>
        <v>0.95085756589709236</v>
      </c>
      <c r="AQ44" s="71">
        <f t="shared" ref="AQ44:AQ45" si="302">+AN44/AK44</f>
        <v>0.21741920038161783</v>
      </c>
      <c r="AR44" s="68">
        <f>SUM(AR37:AR43)</f>
        <v>1390205.638818</v>
      </c>
      <c r="AS44" s="74">
        <f>SUM(AS37:AS43)</f>
        <v>1383160.9057450001</v>
      </c>
      <c r="AT44" s="74">
        <f>SUM(AT37:AT43)</f>
        <v>308998.78650400002</v>
      </c>
      <c r="AU44" s="74">
        <f>SUM(AU37:AU43)</f>
        <v>308998.78650400002</v>
      </c>
      <c r="AV44" s="69">
        <f t="shared" ref="AV44:AV45" si="303">+AS44/AR44</f>
        <v>0.9949325963898481</v>
      </c>
      <c r="AW44" s="70">
        <f t="shared" ref="AW44:AW45" si="304">+AT44/AR44</f>
        <v>0.22226840251253857</v>
      </c>
      <c r="AX44" s="71">
        <f t="shared" ref="AX44:AX45" si="305">+AU44/AR44</f>
        <v>0.22226840251253857</v>
      </c>
      <c r="AY44" s="68">
        <f>SUM(AY37:AY43)</f>
        <v>1662636.8</v>
      </c>
      <c r="AZ44" s="74">
        <f>SUM(AZ37:AZ43)</f>
        <v>1635398.26</v>
      </c>
      <c r="BA44" s="74">
        <f>SUM(BA37:BA43)</f>
        <v>637455</v>
      </c>
      <c r="BB44" s="74">
        <f>SUM(BB37:BB43)</f>
        <v>637455</v>
      </c>
      <c r="BC44" s="69">
        <f t="shared" ref="BC44:BC45" si="306">+AZ44/AY44</f>
        <v>0.98361726385461934</v>
      </c>
      <c r="BD44" s="70">
        <f t="shared" ref="BD44:BD45" si="307">+BA44/AY44</f>
        <v>0.38340003060199318</v>
      </c>
      <c r="BE44" s="71">
        <f t="shared" ref="BE44:BE45" si="308">+BB44/AY44</f>
        <v>0.38340003060199318</v>
      </c>
      <c r="BF44" s="68">
        <f>SUM(BF37:BF43)</f>
        <v>1556195.312465</v>
      </c>
      <c r="BG44" s="74">
        <f>SUM(BG37:BG43)</f>
        <v>1556194.8524641101</v>
      </c>
      <c r="BH44" s="74">
        <f>SUM(BH37:BH43)</f>
        <v>892687.60184174997</v>
      </c>
      <c r="BI44" s="74">
        <f>SUM(BI37:BI43)</f>
        <v>892685.4579207499</v>
      </c>
      <c r="BJ44" s="69">
        <f t="shared" ref="BJ44:BJ45" si="309">+BG44/BF44</f>
        <v>0.9999997044067116</v>
      </c>
      <c r="BK44" s="70">
        <f t="shared" ref="BK44:BK45" si="310">+BH44/BF44</f>
        <v>0.57363468112992866</v>
      </c>
      <c r="BL44" s="71">
        <f t="shared" ref="BL44:BL45" si="311">+BI44/BF44</f>
        <v>0.57363330346159691</v>
      </c>
      <c r="BM44" s="68">
        <f>SUM(BM37:BM43)</f>
        <v>2209777.5424490003</v>
      </c>
      <c r="BN44" s="74">
        <f>SUM(BN37:BN43)</f>
        <v>2209761.5723910001</v>
      </c>
      <c r="BO44" s="74">
        <f>SUM(BO37:BO43)</f>
        <v>1578951.1983527802</v>
      </c>
      <c r="BP44" s="74">
        <f>SUM(BP37:BP43)</f>
        <v>1578951.1983527802</v>
      </c>
      <c r="BQ44" s="69">
        <f t="shared" ref="BQ44:BQ45" si="312">+BN44/BM44</f>
        <v>0.99999277300194545</v>
      </c>
      <c r="BR44" s="70">
        <f t="shared" ref="BR44:BR45" si="313">+BO44/BM44</f>
        <v>0.71452948001403671</v>
      </c>
      <c r="BS44" s="71">
        <f t="shared" ref="BS44:BS45" si="314">+BP44/BM44</f>
        <v>0.71452948001403671</v>
      </c>
      <c r="BT44" s="68">
        <f>SUM(BT37:BT43)</f>
        <v>2348646.3269390003</v>
      </c>
      <c r="BU44" s="68">
        <f>SUM(BU37:BU43)</f>
        <v>2322682.7644433999</v>
      </c>
      <c r="BV44" s="74">
        <f>SUM(BV37:BV43)</f>
        <v>1838517.0794325802</v>
      </c>
      <c r="BW44" s="74">
        <f>SUM(BW37:BW43)</f>
        <v>1838354.7034325802</v>
      </c>
      <c r="BX44" s="74">
        <f t="shared" si="221"/>
        <v>0.98894530768732691</v>
      </c>
      <c r="BY44" s="69">
        <f t="shared" si="222"/>
        <v>0.78279860971180215</v>
      </c>
      <c r="BZ44" s="70">
        <f t="shared" si="269"/>
        <v>0.78272947371710699</v>
      </c>
      <c r="CA44" s="68">
        <f>SUM(CA37:CA43)</f>
        <v>3839992.9239640003</v>
      </c>
      <c r="CB44" s="68">
        <f t="shared" ref="CB44:CD44" si="315">SUM(CB37:CB43)</f>
        <v>3833595.0371728502</v>
      </c>
      <c r="CC44" s="68">
        <f t="shared" si="315"/>
        <v>1941177.1788901002</v>
      </c>
      <c r="CD44" s="68">
        <f t="shared" si="315"/>
        <v>1938263.4498391002</v>
      </c>
      <c r="CE44" s="69">
        <f t="shared" ref="CE44:CE45" si="316">+CB44/CA44</f>
        <v>0.99833388057795025</v>
      </c>
      <c r="CF44" s="70">
        <f t="shared" ref="CF44:CF45" si="317">+CC44/CA44</f>
        <v>0.5055158218589203</v>
      </c>
      <c r="CG44" s="71">
        <f t="shared" ref="CG44:CG45" si="318">+CD44/CA44</f>
        <v>0.50475703685366258</v>
      </c>
      <c r="CH44" s="68">
        <f>SUM(CH37:CH43)</f>
        <v>4121294.4451959999</v>
      </c>
      <c r="CI44" s="68">
        <f>SUM(CI37:CI43)</f>
        <v>4114263.2623729999</v>
      </c>
      <c r="CJ44" s="74">
        <f>SUM(CJ37:CJ43)</f>
        <v>1476417.31493131</v>
      </c>
      <c r="CK44" s="74">
        <f>SUM(CK37:CK43)</f>
        <v>1476417.31493131</v>
      </c>
      <c r="CL44" s="74">
        <f t="shared" si="273"/>
        <v>0.99829393824767942</v>
      </c>
      <c r="CM44" s="69">
        <f t="shared" si="274"/>
        <v>0.35824116295604663</v>
      </c>
      <c r="CN44" s="70">
        <f t="shared" si="275"/>
        <v>0.35824116295604663</v>
      </c>
      <c r="CO44" s="68">
        <f>SUM(CO37:CO43)</f>
        <v>2652194.699302</v>
      </c>
      <c r="CP44" s="74">
        <f>SUM(CP37:CP43)</f>
        <v>2652147.1152949999</v>
      </c>
      <c r="CQ44" s="74">
        <f>SUM(CQ37:CQ43)</f>
        <v>883552.82900738996</v>
      </c>
      <c r="CR44" s="74">
        <f>SUM(CR37:CR43)</f>
        <v>883552.82900738996</v>
      </c>
      <c r="CS44" s="69">
        <f t="shared" ref="CS44:CS45" si="319">+CP44/CO44</f>
        <v>0.99998205862977829</v>
      </c>
      <c r="CT44" s="70">
        <f t="shared" ref="CT44:CT45" si="320">+CQ44/CO44</f>
        <v>0.33314025898623578</v>
      </c>
      <c r="CU44" s="71">
        <f t="shared" ref="CU44:CU45" si="321">+CR44/CO44</f>
        <v>0.33314025898623578</v>
      </c>
      <c r="CV44" s="68">
        <f>SUM(CV37:CV43)</f>
        <v>1741542.8082610001</v>
      </c>
      <c r="CW44" s="74">
        <f>SUM(CW37:CW43)</f>
        <v>1437651.6881174</v>
      </c>
      <c r="CX44" s="74">
        <f>SUM(CX37:CX43)</f>
        <v>263188.52723740001</v>
      </c>
      <c r="CY44" s="74">
        <f>SUM(CY37:CY43)</f>
        <v>263181.95487439999</v>
      </c>
      <c r="CZ44" s="69">
        <f t="shared" ref="CZ44:CZ45" si="322">+CW44/CV44</f>
        <v>0.82550465098986148</v>
      </c>
      <c r="DA44" s="70">
        <f t="shared" ref="DA44:DA45" si="323">+CX44/CV44</f>
        <v>0.15112377714114547</v>
      </c>
      <c r="DB44" s="71">
        <f t="shared" ref="DB44:DB45" si="324">+CY44/CV44</f>
        <v>0.15112000326721664</v>
      </c>
    </row>
    <row r="45" spans="1:106" s="24" customFormat="1" x14ac:dyDescent="0.3">
      <c r="A45" s="77" t="s">
        <v>49</v>
      </c>
      <c r="B45" s="78">
        <f>+B36+B44</f>
        <v>969975.81592700002</v>
      </c>
      <c r="C45" s="78">
        <f>+C36+C44</f>
        <v>969859.65892700001</v>
      </c>
      <c r="D45" s="78">
        <f>+D36+D44</f>
        <v>940204.47892699996</v>
      </c>
      <c r="E45" s="78">
        <f>+E36+E44</f>
        <v>473070.4</v>
      </c>
      <c r="F45" s="79">
        <f t="shared" si="191"/>
        <v>0.99988024752979121</v>
      </c>
      <c r="G45" s="80">
        <f t="shared" si="192"/>
        <v>0.96930713476443975</v>
      </c>
      <c r="H45" s="81">
        <f t="shared" si="193"/>
        <v>0.48771360299111116</v>
      </c>
      <c r="I45" s="78">
        <f>+I36+I44</f>
        <v>1300670.30431</v>
      </c>
      <c r="J45" s="78">
        <f>+J36+J44</f>
        <v>1263779.23</v>
      </c>
      <c r="K45" s="78">
        <f>+K36+K44</f>
        <v>1221950.8399999999</v>
      </c>
      <c r="L45" s="78">
        <f>+L36+L44</f>
        <v>237045.14</v>
      </c>
      <c r="M45" s="79">
        <f t="shared" si="294"/>
        <v>0.97163687508836405</v>
      </c>
      <c r="N45" s="80">
        <f t="shared" si="295"/>
        <v>0.9394777723077482</v>
      </c>
      <c r="O45" s="81">
        <f t="shared" si="296"/>
        <v>0.18224844467849324</v>
      </c>
      <c r="P45" s="78">
        <f>+P36+P44</f>
        <v>1794617.6680000001</v>
      </c>
      <c r="Q45" s="78">
        <f>+Q36+Q44</f>
        <v>1794226.1050000002</v>
      </c>
      <c r="R45" s="78">
        <f>+R36+R44</f>
        <v>1770550.2450000001</v>
      </c>
      <c r="S45" s="78">
        <f>+S36+S44</f>
        <v>584231.46499999997</v>
      </c>
      <c r="T45" s="79">
        <f t="shared" si="197"/>
        <v>0.99978181257936893</v>
      </c>
      <c r="U45" s="80">
        <f t="shared" si="198"/>
        <v>0.98658910840501102</v>
      </c>
      <c r="V45" s="81">
        <f t="shared" si="199"/>
        <v>0.32554648013194526</v>
      </c>
      <c r="W45" s="78">
        <f>+W36+W44</f>
        <v>2064115.7109270003</v>
      </c>
      <c r="X45" s="78">
        <f>+X36+X44</f>
        <v>2058945.43444</v>
      </c>
      <c r="Y45" s="78">
        <f>+Y36+Y44</f>
        <v>1998809.15444</v>
      </c>
      <c r="Z45" s="78">
        <f>+Z36+Z44</f>
        <v>460319.77388499997</v>
      </c>
      <c r="AA45" s="79">
        <f t="shared" si="200"/>
        <v>0.99749516150687201</v>
      </c>
      <c r="AB45" s="80">
        <f t="shared" si="201"/>
        <v>0.96836100023788352</v>
      </c>
      <c r="AC45" s="81">
        <f t="shared" si="202"/>
        <v>0.22301064395186887</v>
      </c>
      <c r="AD45" s="78">
        <f>+AD36+AD44</f>
        <v>1095654.99</v>
      </c>
      <c r="AE45" s="78">
        <f>+AE36+AE44</f>
        <v>1088366.98</v>
      </c>
      <c r="AF45" s="78">
        <f>+AF36+AF44</f>
        <v>1009313.4199999999</v>
      </c>
      <c r="AG45" s="78">
        <f>+AG36+AG44</f>
        <v>201735.36000000002</v>
      </c>
      <c r="AH45" s="79">
        <f t="shared" si="297"/>
        <v>0.99334826193782044</v>
      </c>
      <c r="AI45" s="80">
        <f t="shared" si="298"/>
        <v>0.92119638865515496</v>
      </c>
      <c r="AJ45" s="81">
        <f t="shared" si="299"/>
        <v>0.18412306961701513</v>
      </c>
      <c r="AK45" s="78">
        <f>+AK36+AK44</f>
        <v>1473417.68</v>
      </c>
      <c r="AL45" s="78">
        <f>+AL36+AL44</f>
        <v>1472614.33</v>
      </c>
      <c r="AM45" s="78">
        <f>+AM36+AM44</f>
        <v>1401131.19</v>
      </c>
      <c r="AN45" s="78">
        <f>+AN36+AN44</f>
        <v>322273.66000000003</v>
      </c>
      <c r="AO45" s="79">
        <f t="shared" si="300"/>
        <v>0.99945477103274627</v>
      </c>
      <c r="AP45" s="80">
        <f t="shared" si="301"/>
        <v>0.95093958014675106</v>
      </c>
      <c r="AQ45" s="81">
        <f t="shared" si="302"/>
        <v>0.21872525650703475</v>
      </c>
      <c r="AR45" s="78">
        <f>+AR36+AR44</f>
        <v>1392829.591092</v>
      </c>
      <c r="AS45" s="78">
        <f>+AS36+AS44</f>
        <v>1385784.8580190002</v>
      </c>
      <c r="AT45" s="78">
        <f>+AT36+AT44</f>
        <v>311622.738778</v>
      </c>
      <c r="AU45" s="78">
        <f>+AU36+AU44</f>
        <v>311161.78650400002</v>
      </c>
      <c r="AV45" s="79">
        <f t="shared" si="303"/>
        <v>0.99494214287371885</v>
      </c>
      <c r="AW45" s="80">
        <f t="shared" si="304"/>
        <v>0.22373357140817415</v>
      </c>
      <c r="AX45" s="81">
        <f t="shared" si="305"/>
        <v>0.22340262476764608</v>
      </c>
      <c r="AY45" s="78">
        <f>+AY36+AY44</f>
        <v>1664799.8</v>
      </c>
      <c r="AZ45" s="78">
        <f>+AZ36+AZ44</f>
        <v>1637561.26</v>
      </c>
      <c r="BA45" s="78">
        <f>+BA36+BA44</f>
        <v>639618</v>
      </c>
      <c r="BB45" s="78">
        <f>+BB36+BB44</f>
        <v>639618</v>
      </c>
      <c r="BC45" s="79">
        <f t="shared" si="306"/>
        <v>0.98363854921174299</v>
      </c>
      <c r="BD45" s="80">
        <f t="shared" si="307"/>
        <v>0.38420115139369909</v>
      </c>
      <c r="BE45" s="81">
        <f t="shared" si="308"/>
        <v>0.38420115139369909</v>
      </c>
      <c r="BF45" s="78">
        <f>+BF36+BF44</f>
        <v>1558495.312465</v>
      </c>
      <c r="BG45" s="78">
        <f>+BG36+BG44</f>
        <v>1558494.8524635101</v>
      </c>
      <c r="BH45" s="78">
        <f>+BH36+BH44</f>
        <v>894987.60184114997</v>
      </c>
      <c r="BI45" s="78">
        <f>+BI36+BI44</f>
        <v>894985.4579201499</v>
      </c>
      <c r="BJ45" s="79">
        <f t="shared" si="309"/>
        <v>0.99999970484255796</v>
      </c>
      <c r="BK45" s="80">
        <f t="shared" si="310"/>
        <v>0.57426390357606494</v>
      </c>
      <c r="BL45" s="81">
        <f t="shared" si="311"/>
        <v>0.57426252794087185</v>
      </c>
      <c r="BM45" s="78">
        <f>+BM36+BM44</f>
        <v>2212446.5424490003</v>
      </c>
      <c r="BN45" s="78">
        <f>+BN36+BN44</f>
        <v>2212430.5723910001</v>
      </c>
      <c r="BO45" s="78">
        <f>+BO36+BO44</f>
        <v>1581620.1983527802</v>
      </c>
      <c r="BP45" s="78">
        <f>+BP36+BP44</f>
        <v>1581620.1983527802</v>
      </c>
      <c r="BQ45" s="79">
        <f t="shared" si="312"/>
        <v>0.99999278172028394</v>
      </c>
      <c r="BR45" s="80">
        <f t="shared" si="313"/>
        <v>0.71487385932590886</v>
      </c>
      <c r="BS45" s="81">
        <f t="shared" si="314"/>
        <v>0.71487385932590886</v>
      </c>
      <c r="BT45" s="78">
        <f>+BT36+BT44</f>
        <v>2353222.8867750005</v>
      </c>
      <c r="BU45" s="78">
        <f>+BU36+BU44</f>
        <v>2327259.3242794001</v>
      </c>
      <c r="BV45" s="78">
        <f>+BV36+BV44</f>
        <v>1843093.6392685801</v>
      </c>
      <c r="BW45" s="78">
        <f>+BW36+BW44</f>
        <v>1842931.2632685802</v>
      </c>
      <c r="BX45" s="78">
        <f t="shared" si="221"/>
        <v>0.98896680690914818</v>
      </c>
      <c r="BY45" s="79">
        <f t="shared" si="222"/>
        <v>0.78322102408007244</v>
      </c>
      <c r="BZ45" s="80">
        <f t="shared" si="269"/>
        <v>0.78315202254141136</v>
      </c>
      <c r="CA45" s="78">
        <f>+CA36+CA44</f>
        <v>3848004.4346880005</v>
      </c>
      <c r="CB45" s="78">
        <f>+CB36+CB44</f>
        <v>3839540.1448711203</v>
      </c>
      <c r="CC45" s="78">
        <f>+CC36+CC44</f>
        <v>1947122.2865883701</v>
      </c>
      <c r="CD45" s="78">
        <f>+CD36+CD44</f>
        <v>1944208.5575373701</v>
      </c>
      <c r="CE45" s="79">
        <f t="shared" si="316"/>
        <v>0.99780034301920795</v>
      </c>
      <c r="CF45" s="80">
        <f t="shared" si="317"/>
        <v>0.50600832707882382</v>
      </c>
      <c r="CG45" s="81">
        <f t="shared" si="318"/>
        <v>0.50525112185714205</v>
      </c>
      <c r="CH45" s="78">
        <f>+CH36+CH44</f>
        <v>4130294.4451959999</v>
      </c>
      <c r="CI45" s="78">
        <f>+CI36+CI44</f>
        <v>4122452.5668099998</v>
      </c>
      <c r="CJ45" s="78">
        <f>+CJ36+CJ44</f>
        <v>1484606.6193683101</v>
      </c>
      <c r="CK45" s="78">
        <f>+CK36+CK44</f>
        <v>1484606.6193683101</v>
      </c>
      <c r="CL45" s="78">
        <f t="shared" si="273"/>
        <v>0.99810137546122868</v>
      </c>
      <c r="CM45" s="79">
        <f t="shared" si="274"/>
        <v>0.35944328886650578</v>
      </c>
      <c r="CN45" s="80">
        <f t="shared" si="275"/>
        <v>0.35944328886650578</v>
      </c>
      <c r="CO45" s="78">
        <f>+CO36+CO44</f>
        <v>2657746.6080410001</v>
      </c>
      <c r="CP45" s="78">
        <f>+CP36+CP44</f>
        <v>2657699.024034</v>
      </c>
      <c r="CQ45" s="78">
        <f>+CQ36+CQ44</f>
        <v>889104.73774638993</v>
      </c>
      <c r="CR45" s="78">
        <f>+CR36+CR44</f>
        <v>889104.73774638993</v>
      </c>
      <c r="CS45" s="79">
        <f t="shared" si="319"/>
        <v>0.99998209610846422</v>
      </c>
      <c r="CT45" s="80">
        <f t="shared" si="320"/>
        <v>0.3345332978909305</v>
      </c>
      <c r="CU45" s="81">
        <f t="shared" si="321"/>
        <v>0.3345332978909305</v>
      </c>
      <c r="CV45" s="78">
        <f>+CV36+CV44</f>
        <v>1751406.8082610001</v>
      </c>
      <c r="CW45" s="78">
        <f>+CW36+CW44</f>
        <v>1437651.6881174</v>
      </c>
      <c r="CX45" s="78">
        <f>+CX36+CX44</f>
        <v>263188.52723740001</v>
      </c>
      <c r="CY45" s="78">
        <f>+CY36+CY44</f>
        <v>263181.95487439999</v>
      </c>
      <c r="CZ45" s="79">
        <f t="shared" si="322"/>
        <v>0.82085537257038954</v>
      </c>
      <c r="DA45" s="80">
        <f t="shared" si="323"/>
        <v>0.15027264139661767</v>
      </c>
      <c r="DB45" s="81">
        <f t="shared" si="324"/>
        <v>0.15026888877731243</v>
      </c>
    </row>
    <row r="46" spans="1:106" s="25" customFormat="1" ht="30.75" customHeight="1" x14ac:dyDescent="0.3">
      <c r="A46" s="82" t="s">
        <v>50</v>
      </c>
      <c r="B46" s="83"/>
      <c r="C46" s="83"/>
      <c r="D46" s="83"/>
      <c r="E46" s="83"/>
      <c r="F46" s="84"/>
      <c r="G46" s="85"/>
      <c r="H46" s="85"/>
      <c r="I46" s="83"/>
      <c r="J46" s="83"/>
      <c r="K46" s="83"/>
      <c r="L46" s="83"/>
      <c r="M46" s="84"/>
      <c r="N46" s="85"/>
      <c r="O46" s="85"/>
      <c r="P46" s="83"/>
      <c r="Q46" s="83"/>
      <c r="R46" s="83"/>
      <c r="S46" s="83"/>
      <c r="T46" s="84"/>
      <c r="U46" s="85"/>
      <c r="V46" s="85"/>
      <c r="W46" s="83"/>
      <c r="X46" s="83"/>
      <c r="Y46" s="83"/>
      <c r="Z46" s="83"/>
      <c r="AA46" s="84"/>
      <c r="AB46" s="85"/>
      <c r="AC46" s="85"/>
      <c r="AD46" s="83"/>
      <c r="AE46" s="83"/>
      <c r="AF46" s="83"/>
      <c r="AG46" s="83"/>
      <c r="AH46" s="84"/>
      <c r="AI46" s="85"/>
      <c r="AJ46" s="85"/>
      <c r="AK46" s="83"/>
      <c r="AL46" s="83"/>
      <c r="AM46" s="83"/>
      <c r="AN46" s="83"/>
      <c r="AO46" s="84"/>
      <c r="AP46" s="85"/>
      <c r="AQ46" s="85"/>
      <c r="AR46" s="83"/>
      <c r="AS46" s="83"/>
      <c r="AT46" s="83"/>
      <c r="AU46" s="83"/>
      <c r="AV46" s="84"/>
      <c r="AW46" s="85"/>
      <c r="AX46" s="85"/>
      <c r="AY46" s="83"/>
      <c r="AZ46" s="83"/>
      <c r="BA46" s="83"/>
      <c r="BB46" s="83"/>
      <c r="BC46" s="84"/>
      <c r="BD46" s="85"/>
      <c r="BE46" s="85"/>
      <c r="BF46" s="83"/>
      <c r="BG46" s="83"/>
      <c r="BH46" s="83"/>
      <c r="BI46" s="83"/>
      <c r="BJ46" s="84"/>
      <c r="BK46" s="85"/>
      <c r="BL46" s="85"/>
      <c r="BM46" s="83"/>
      <c r="BN46" s="83"/>
      <c r="BO46" s="83"/>
      <c r="BP46" s="83"/>
      <c r="BQ46" s="85"/>
      <c r="BR46" s="85"/>
      <c r="BS46" s="85"/>
      <c r="BT46" s="83"/>
      <c r="BU46" s="83"/>
      <c r="BV46" s="83"/>
      <c r="BW46" s="83"/>
      <c r="BX46" s="85"/>
      <c r="BY46" s="85"/>
      <c r="BZ46" s="85"/>
      <c r="CA46" s="83"/>
      <c r="CB46" s="83"/>
      <c r="CC46" s="83"/>
      <c r="CD46" s="83"/>
      <c r="CE46" s="85"/>
      <c r="CF46" s="85"/>
      <c r="CG46" s="85"/>
      <c r="CH46" s="83"/>
      <c r="CI46" s="83"/>
      <c r="CJ46" s="83"/>
      <c r="CK46" s="83"/>
      <c r="CL46" s="85"/>
      <c r="CM46" s="85"/>
      <c r="CN46" s="85"/>
      <c r="CO46" s="83"/>
      <c r="CP46" s="83"/>
      <c r="CQ46" s="83"/>
      <c r="CR46" s="83"/>
      <c r="CS46" s="85"/>
      <c r="CT46" s="85"/>
      <c r="CU46" s="85"/>
      <c r="CV46" s="83"/>
      <c r="CW46" s="83"/>
      <c r="CX46" s="83"/>
      <c r="CY46" s="83"/>
      <c r="CZ46" s="85"/>
      <c r="DA46" s="85"/>
      <c r="DB46" s="85"/>
    </row>
    <row r="47" spans="1:106" x14ac:dyDescent="0.3">
      <c r="A47" s="67" t="s">
        <v>22</v>
      </c>
      <c r="B47" s="68">
        <v>10669.314</v>
      </c>
      <c r="C47" s="74">
        <v>10283.889747899999</v>
      </c>
      <c r="D47" s="74">
        <v>10274.889747899999</v>
      </c>
      <c r="E47" s="74">
        <v>10274.6455479</v>
      </c>
      <c r="F47" s="69">
        <f t="shared" ref="F47:F49" si="325">+C47/B47</f>
        <v>0.96387544202935616</v>
      </c>
      <c r="G47" s="70">
        <f t="shared" ref="G47:G49" si="326">+D47/B47</f>
        <v>0.96303190138559969</v>
      </c>
      <c r="H47" s="71">
        <f t="shared" ref="H47:H49" si="327">+E47/B47</f>
        <v>0.96300901331613253</v>
      </c>
      <c r="I47" s="68">
        <v>10729.4</v>
      </c>
      <c r="J47" s="74">
        <v>10069.071472489999</v>
      </c>
      <c r="K47" s="74">
        <v>10069.071472489999</v>
      </c>
      <c r="L47" s="74">
        <v>9944.7644288899992</v>
      </c>
      <c r="M47" s="69">
        <f t="shared" ref="M47:M49" si="328">+J47/I47</f>
        <v>0.93845615528268111</v>
      </c>
      <c r="N47" s="70">
        <f t="shared" ref="N47:N49" si="329">+K47/I47</f>
        <v>0.93845615528268111</v>
      </c>
      <c r="O47" s="71">
        <f t="shared" ref="O47:O49" si="330">+L47/I47</f>
        <v>0.92687050803306792</v>
      </c>
      <c r="P47" s="68">
        <v>10056.281999999999</v>
      </c>
      <c r="Q47" s="74">
        <v>8064.0149369999999</v>
      </c>
      <c r="R47" s="74">
        <v>8062.3803870000002</v>
      </c>
      <c r="S47" s="74">
        <v>8052.936573</v>
      </c>
      <c r="T47" s="70">
        <f t="shared" ref="T47:T49" si="331">+Q47/P47</f>
        <v>0.80188830593652805</v>
      </c>
      <c r="U47" s="70">
        <f t="shared" ref="U47:U49" si="332">+R47/P47</f>
        <v>0.8017257657452328</v>
      </c>
      <c r="V47" s="71">
        <f t="shared" ref="V47:V49" si="333">+S47/P47</f>
        <v>0.80078666976522739</v>
      </c>
      <c r="W47" s="68">
        <v>9208.5309269999998</v>
      </c>
      <c r="X47" s="74">
        <v>8179.7344400000002</v>
      </c>
      <c r="Y47" s="74">
        <v>8179.7344400000002</v>
      </c>
      <c r="Z47" s="74">
        <v>8104.2238850000003</v>
      </c>
      <c r="AA47" s="70">
        <f t="shared" ref="AA47:AA49" si="334">+X47/W47</f>
        <v>0.88827789197259432</v>
      </c>
      <c r="AB47" s="70">
        <f t="shared" ref="AB47:AB49" si="335">+Y47/W47</f>
        <v>0.88827789197259432</v>
      </c>
      <c r="AC47" s="71">
        <f t="shared" ref="AC47:AC49" si="336">+Z47/W47</f>
        <v>0.88007782666374057</v>
      </c>
      <c r="AD47" s="68">
        <v>9038.9310860000005</v>
      </c>
      <c r="AE47" s="74">
        <v>8567.193158</v>
      </c>
      <c r="AF47" s="74">
        <v>8567.1931559999994</v>
      </c>
      <c r="AG47" s="74">
        <v>8529.2871329999998</v>
      </c>
      <c r="AH47" s="70">
        <f t="shared" ref="AH47:AH49" si="337">+AE47/AD47</f>
        <v>0.94781042984931541</v>
      </c>
      <c r="AI47" s="75">
        <f t="shared" ref="AI47:AI49" si="338">+AF47/AD47</f>
        <v>0.94781042962805029</v>
      </c>
      <c r="AJ47" s="76">
        <f t="shared" ref="AJ47:AJ49" si="339">+AG47/AD47</f>
        <v>0.94361678962356887</v>
      </c>
      <c r="AK47" s="68">
        <v>11535.672017000001</v>
      </c>
      <c r="AL47" s="74">
        <v>11050.412886120001</v>
      </c>
      <c r="AM47" s="74">
        <v>11037.098175120002</v>
      </c>
      <c r="AN47" s="74">
        <v>11030.62507362</v>
      </c>
      <c r="AO47" s="70">
        <f t="shared" ref="AO47:AO49" si="340">+AL47/AK47</f>
        <v>0.95793403885227679</v>
      </c>
      <c r="AP47" s="69">
        <f t="shared" ref="AP47:AP49" si="341">+AM47/AK47</f>
        <v>0.95677981818959001</v>
      </c>
      <c r="AQ47" s="75">
        <f t="shared" ref="AQ47:AQ49" si="342">+AN47/AK47</f>
        <v>0.95621868039974456</v>
      </c>
      <c r="AR47" s="68">
        <v>13044.046</v>
      </c>
      <c r="AS47" s="74">
        <v>11992.83653771</v>
      </c>
      <c r="AT47" s="74">
        <v>11991.427978549998</v>
      </c>
      <c r="AU47" s="74">
        <v>11943.734552549999</v>
      </c>
      <c r="AV47" s="70">
        <f t="shared" ref="AV47:AV49" si="343">+AS47/AR47</f>
        <v>0.91941078233778073</v>
      </c>
      <c r="AW47" s="69">
        <f t="shared" ref="AW47:AW49" si="344">+AT47/AR47</f>
        <v>0.91930279750240063</v>
      </c>
      <c r="AX47" s="75">
        <f t="shared" ref="AX47:AX49" si="345">+AU47/AR47</f>
        <v>0.91564646065722233</v>
      </c>
      <c r="AY47" s="68">
        <v>12331.28</v>
      </c>
      <c r="AZ47" s="74">
        <v>11814.74602273</v>
      </c>
      <c r="BA47" s="74">
        <v>11796.66701673</v>
      </c>
      <c r="BB47" s="74">
        <v>11766.158019729999</v>
      </c>
      <c r="BC47" s="70">
        <f t="shared" ref="BC47:BC49" si="346">+AZ47/AY47</f>
        <v>0.95811189290406185</v>
      </c>
      <c r="BD47" s="69">
        <f t="shared" ref="BD47:BD49" si="347">+BA47/AY47</f>
        <v>0.95664578346530116</v>
      </c>
      <c r="BE47" s="75">
        <f t="shared" ref="BE47:BE49" si="348">+BB47/AY47</f>
        <v>0.95417166909923368</v>
      </c>
      <c r="BF47" s="68">
        <v>13748.267</v>
      </c>
      <c r="BG47" s="74">
        <v>13284.859411309999</v>
      </c>
      <c r="BH47" s="74">
        <v>13284.01808131</v>
      </c>
      <c r="BI47" s="74">
        <v>13161.512040309999</v>
      </c>
      <c r="BJ47" s="70">
        <f t="shared" ref="BJ47:BJ49" si="349">+BG47/BF47</f>
        <v>0.9662933816538477</v>
      </c>
      <c r="BK47" s="70">
        <f t="shared" ref="BK47:BK49" si="350">+BH47/BF47</f>
        <v>0.9662321863046448</v>
      </c>
      <c r="BL47" s="71">
        <f t="shared" ref="BL47:BL49" si="351">+BI47/BF47</f>
        <v>0.95732153298375711</v>
      </c>
      <c r="BM47" s="68">
        <v>14498.607</v>
      </c>
      <c r="BN47" s="74">
        <v>13812.3215583</v>
      </c>
      <c r="BO47" s="74">
        <v>13807.396678139999</v>
      </c>
      <c r="BP47" s="74">
        <v>13778.58112115</v>
      </c>
      <c r="BQ47" s="70">
        <f t="shared" ref="BQ47:BQ49" si="352">+BN47/BM47</f>
        <v>0.95266542215400418</v>
      </c>
      <c r="BR47" s="70">
        <f t="shared" ref="BR47:BR49" si="353">+BO47/BM47</f>
        <v>0.95232574261375591</v>
      </c>
      <c r="BS47" s="71">
        <f t="shared" ref="BS47:BS49" si="354">+BP47/BM47</f>
        <v>0.95033827188708542</v>
      </c>
      <c r="BT47" s="68">
        <v>13004.826418000001</v>
      </c>
      <c r="BU47" s="74">
        <v>12666.36652867</v>
      </c>
      <c r="BV47" s="74">
        <v>12665.259828669999</v>
      </c>
      <c r="BW47" s="74">
        <v>12597.89581027</v>
      </c>
      <c r="BX47" s="70">
        <f t="shared" ref="BX47:BX49" si="355">+BU47/BT47</f>
        <v>0.97397428628024296</v>
      </c>
      <c r="BY47" s="70">
        <f t="shared" ref="BY47:BY49" si="356">+BV47/BT47</f>
        <v>0.97388918710518069</v>
      </c>
      <c r="BZ47" s="71">
        <f t="shared" ref="BZ47:BZ49" si="357">+BW47/BT47</f>
        <v>0.96870926264984458</v>
      </c>
      <c r="CA47" s="68">
        <v>16325.605450999999</v>
      </c>
      <c r="CB47" s="74">
        <v>14880.17881831</v>
      </c>
      <c r="CC47" s="74">
        <v>14876.681851379999</v>
      </c>
      <c r="CD47" s="74">
        <v>14825.934591839999</v>
      </c>
      <c r="CE47" s="70">
        <f t="shared" ref="CE47:CE49" si="358">+CB47/CA47</f>
        <v>0.9114626016763463</v>
      </c>
      <c r="CF47" s="70">
        <f t="shared" ref="CF47:CF49" si="359">+CC47/CA47</f>
        <v>0.91124840031392229</v>
      </c>
      <c r="CG47" s="71">
        <f t="shared" ref="CG47:CG49" si="360">+CD47/CA47</f>
        <v>0.9081399545235157</v>
      </c>
      <c r="CH47" s="68">
        <v>17607.357</v>
      </c>
      <c r="CI47" s="74">
        <v>16464.458508</v>
      </c>
      <c r="CJ47" s="74">
        <v>16214.6886189</v>
      </c>
      <c r="CK47" s="74">
        <v>16132.314397799999</v>
      </c>
      <c r="CL47" s="70">
        <f t="shared" ref="CL47:CL49" si="361">+CI47/CH47</f>
        <v>0.93508971891692771</v>
      </c>
      <c r="CM47" s="70">
        <f t="shared" ref="CM47:CM49" si="362">+CJ47/CH47</f>
        <v>0.92090417766278043</v>
      </c>
      <c r="CN47" s="71">
        <f t="shared" ref="CN47:CN49" si="363">+CK47/CH47</f>
        <v>0.91622577981465358</v>
      </c>
      <c r="CO47" s="68">
        <v>19436.2</v>
      </c>
      <c r="CP47" s="74">
        <v>18488.67267634</v>
      </c>
      <c r="CQ47" s="74">
        <v>18296.335436129997</v>
      </c>
      <c r="CR47" s="74">
        <v>18086.753003129998</v>
      </c>
      <c r="CS47" s="70">
        <f t="shared" ref="CS47:CS49" si="364">+CP47/CO47</f>
        <v>0.95124935308033465</v>
      </c>
      <c r="CT47" s="70">
        <f t="shared" ref="CT47:CT49" si="365">+CQ47/CO47</f>
        <v>0.9413535277538817</v>
      </c>
      <c r="CU47" s="71">
        <f t="shared" ref="CU47:CU49" si="366">+CR47/CO47</f>
        <v>0.93057043059497213</v>
      </c>
      <c r="CV47" s="68">
        <v>28247.599999999999</v>
      </c>
      <c r="CW47" s="74">
        <v>10993.217715369999</v>
      </c>
      <c r="CX47" s="74">
        <v>10749.584745290002</v>
      </c>
      <c r="CY47" s="74">
        <v>10747.879615290001</v>
      </c>
      <c r="CZ47" s="70">
        <f t="shared" ref="CZ47:CZ49" si="367">+CW47/CV47</f>
        <v>0.38917351263009953</v>
      </c>
      <c r="DA47" s="70">
        <f t="shared" ref="DA47:DA49" si="368">+CX47/CV47</f>
        <v>0.3805486039624606</v>
      </c>
      <c r="DB47" s="71">
        <f t="shared" ref="DB47:DB49" si="369">+CY47/CV47</f>
        <v>0.38048824025014522</v>
      </c>
    </row>
    <row r="48" spans="1:106" x14ac:dyDescent="0.3">
      <c r="A48" s="67" t="s">
        <v>51</v>
      </c>
      <c r="B48" s="68">
        <v>6880</v>
      </c>
      <c r="C48" s="74">
        <v>6599.7893750000003</v>
      </c>
      <c r="D48" s="74">
        <v>6599.7893750000003</v>
      </c>
      <c r="E48" s="74">
        <v>6456.2906999999996</v>
      </c>
      <c r="F48" s="69">
        <f t="shared" si="325"/>
        <v>0.95927171148255819</v>
      </c>
      <c r="G48" s="70">
        <f t="shared" si="326"/>
        <v>0.95927171148255819</v>
      </c>
      <c r="H48" s="71">
        <f t="shared" si="327"/>
        <v>0.93841434593023254</v>
      </c>
      <c r="I48" s="68">
        <v>5360</v>
      </c>
      <c r="J48" s="74">
        <v>5260.7350420000002</v>
      </c>
      <c r="K48" s="74">
        <v>5240.1180219999997</v>
      </c>
      <c r="L48" s="74">
        <v>5078.9927470100001</v>
      </c>
      <c r="M48" s="69">
        <f t="shared" si="328"/>
        <v>0.98148041828358212</v>
      </c>
      <c r="N48" s="70">
        <f t="shared" si="329"/>
        <v>0.97763395932835817</v>
      </c>
      <c r="O48" s="71">
        <f t="shared" si="330"/>
        <v>0.9475732736958955</v>
      </c>
      <c r="P48" s="68">
        <v>3030</v>
      </c>
      <c r="Q48" s="74">
        <v>1944.0262700000001</v>
      </c>
      <c r="R48" s="74">
        <v>1928.419181</v>
      </c>
      <c r="S48" s="74">
        <v>1920.2814370000001</v>
      </c>
      <c r="T48" s="70">
        <f t="shared" si="331"/>
        <v>0.64159282838283827</v>
      </c>
      <c r="U48" s="70">
        <f t="shared" si="332"/>
        <v>0.63644197392739277</v>
      </c>
      <c r="V48" s="71">
        <f t="shared" si="333"/>
        <v>0.63375624983498358</v>
      </c>
      <c r="W48" s="68">
        <v>3120.9</v>
      </c>
      <c r="X48" s="74">
        <v>2713.0606400000001</v>
      </c>
      <c r="Y48" s="74">
        <v>2674.3996400000001</v>
      </c>
      <c r="Z48" s="74">
        <v>1798.261994</v>
      </c>
      <c r="AA48" s="70">
        <f t="shared" si="334"/>
        <v>0.86931995257778205</v>
      </c>
      <c r="AB48" s="70">
        <f t="shared" si="335"/>
        <v>0.85693217981992376</v>
      </c>
      <c r="AC48" s="71">
        <f t="shared" si="336"/>
        <v>0.57619981223365047</v>
      </c>
      <c r="AD48" s="68">
        <v>3163.2176009999998</v>
      </c>
      <c r="AE48" s="74">
        <v>3059.0476588299998</v>
      </c>
      <c r="AF48" s="74">
        <v>3005.4605138299999</v>
      </c>
      <c r="AG48" s="74">
        <v>2825.31964083</v>
      </c>
      <c r="AH48" s="70">
        <f t="shared" si="337"/>
        <v>0.9670683603502116</v>
      </c>
      <c r="AI48" s="75">
        <f t="shared" si="338"/>
        <v>0.9501276525775123</v>
      </c>
      <c r="AJ48" s="76">
        <f t="shared" si="339"/>
        <v>0.89317903388525066</v>
      </c>
      <c r="AK48" s="68">
        <v>4010</v>
      </c>
      <c r="AL48" s="74">
        <v>3971.2266864899998</v>
      </c>
      <c r="AM48" s="74">
        <v>3795.6822862399999</v>
      </c>
      <c r="AN48" s="74">
        <v>3637.0559812399997</v>
      </c>
      <c r="AO48" s="70">
        <f t="shared" si="340"/>
        <v>0.99033084451122189</v>
      </c>
      <c r="AP48" s="69">
        <f t="shared" si="341"/>
        <v>0.94655418609476305</v>
      </c>
      <c r="AQ48" s="75">
        <f t="shared" si="342"/>
        <v>0.9069965040498752</v>
      </c>
      <c r="AR48" s="68">
        <v>4008</v>
      </c>
      <c r="AS48" s="74">
        <v>3993.8033591500002</v>
      </c>
      <c r="AT48" s="74">
        <v>3803.18466915</v>
      </c>
      <c r="AU48" s="74">
        <v>3743.5551721500001</v>
      </c>
      <c r="AV48" s="70">
        <f t="shared" si="343"/>
        <v>0.99645792393962085</v>
      </c>
      <c r="AW48" s="69">
        <f t="shared" si="344"/>
        <v>0.94889837054640713</v>
      </c>
      <c r="AX48" s="75">
        <f t="shared" si="345"/>
        <v>0.9340207515344312</v>
      </c>
      <c r="AY48" s="68">
        <v>4963.9973030000001</v>
      </c>
      <c r="AZ48" s="74">
        <v>4895.77197824</v>
      </c>
      <c r="BA48" s="74">
        <v>4443.9236702399994</v>
      </c>
      <c r="BB48" s="74">
        <v>4327.5340602400001</v>
      </c>
      <c r="BC48" s="70">
        <f t="shared" si="346"/>
        <v>0.98625597062295578</v>
      </c>
      <c r="BD48" s="69">
        <f t="shared" si="347"/>
        <v>0.89523087926625311</v>
      </c>
      <c r="BE48" s="75">
        <f t="shared" si="348"/>
        <v>0.87178412801003091</v>
      </c>
      <c r="BF48" s="68">
        <v>9835.5430749999996</v>
      </c>
      <c r="BG48" s="74">
        <v>9176.2695652300008</v>
      </c>
      <c r="BH48" s="74">
        <v>8009.2448219099997</v>
      </c>
      <c r="BI48" s="74">
        <v>7965.6835819099997</v>
      </c>
      <c r="BJ48" s="70">
        <f t="shared" si="349"/>
        <v>0.93297029917486296</v>
      </c>
      <c r="BK48" s="70">
        <f t="shared" si="350"/>
        <v>0.81431648062910855</v>
      </c>
      <c r="BL48" s="71">
        <f t="shared" si="351"/>
        <v>0.8098875192928785</v>
      </c>
      <c r="BM48" s="68">
        <v>10000</v>
      </c>
      <c r="BN48" s="74">
        <v>9820.111919949999</v>
      </c>
      <c r="BO48" s="74">
        <v>9569.9960139399991</v>
      </c>
      <c r="BP48" s="74">
        <v>9348.1535970599998</v>
      </c>
      <c r="BQ48" s="70">
        <f t="shared" si="352"/>
        <v>0.98201119199499987</v>
      </c>
      <c r="BR48" s="70">
        <f t="shared" si="353"/>
        <v>0.95699960139399987</v>
      </c>
      <c r="BS48" s="71">
        <f t="shared" si="354"/>
        <v>0.93481535970599994</v>
      </c>
      <c r="BT48" s="68">
        <v>10785.1</v>
      </c>
      <c r="BU48" s="74">
        <v>10373.742424919999</v>
      </c>
      <c r="BV48" s="74">
        <v>10077.12261692</v>
      </c>
      <c r="BW48" s="74">
        <v>9386.6839601600004</v>
      </c>
      <c r="BX48" s="70">
        <f t="shared" si="355"/>
        <v>0.96185871479355767</v>
      </c>
      <c r="BY48" s="70">
        <f t="shared" si="356"/>
        <v>0.93435597416064753</v>
      </c>
      <c r="BZ48" s="71">
        <f t="shared" si="357"/>
        <v>0.87033814801531739</v>
      </c>
      <c r="CA48" s="68">
        <v>12304.54</v>
      </c>
      <c r="CB48" s="74">
        <v>11181.586151309999</v>
      </c>
      <c r="CC48" s="74">
        <v>11161.595664009999</v>
      </c>
      <c r="CD48" s="74">
        <v>10608.70081036</v>
      </c>
      <c r="CE48" s="70">
        <f t="shared" si="358"/>
        <v>0.90873662496200569</v>
      </c>
      <c r="CF48" s="70">
        <f t="shared" si="359"/>
        <v>0.90711198175713992</v>
      </c>
      <c r="CG48" s="71">
        <f t="shared" si="360"/>
        <v>0.86217776612209795</v>
      </c>
      <c r="CH48" s="68">
        <v>13039.03584</v>
      </c>
      <c r="CI48" s="74">
        <v>11447.524863619999</v>
      </c>
      <c r="CJ48" s="74">
        <v>11384.68482742</v>
      </c>
      <c r="CK48" s="74">
        <v>11124.94620144</v>
      </c>
      <c r="CL48" s="70">
        <f t="shared" si="361"/>
        <v>0.87794258748045584</v>
      </c>
      <c r="CM48" s="70">
        <f t="shared" si="362"/>
        <v>0.87312320996120518</v>
      </c>
      <c r="CN48" s="71">
        <f t="shared" si="363"/>
        <v>0.85320313081062893</v>
      </c>
      <c r="CO48" s="68">
        <v>12011.072018999999</v>
      </c>
      <c r="CP48" s="74">
        <v>11851.714003219999</v>
      </c>
      <c r="CQ48" s="74">
        <v>11494.181574260001</v>
      </c>
      <c r="CR48" s="74">
        <v>11215.633898260001</v>
      </c>
      <c r="CS48" s="70">
        <f t="shared" si="364"/>
        <v>0.98673240693853836</v>
      </c>
      <c r="CT48" s="70">
        <f t="shared" si="365"/>
        <v>0.95696550283585491</v>
      </c>
      <c r="CU48" s="71">
        <f t="shared" si="366"/>
        <v>0.93377459401777663</v>
      </c>
      <c r="CV48" s="68">
        <v>16249.000676</v>
      </c>
      <c r="CW48" s="74">
        <v>12596.296568</v>
      </c>
      <c r="CX48" s="74">
        <v>5158.1536930699995</v>
      </c>
      <c r="CY48" s="74">
        <v>5100.5203687399999</v>
      </c>
      <c r="CZ48" s="70">
        <f t="shared" si="367"/>
        <v>0.7752043845136215</v>
      </c>
      <c r="DA48" s="70">
        <f t="shared" si="368"/>
        <v>0.31744436448259028</v>
      </c>
      <c r="DB48" s="71">
        <f t="shared" si="369"/>
        <v>0.31389748024772623</v>
      </c>
    </row>
    <row r="49" spans="1:106" s="24" customFormat="1" x14ac:dyDescent="0.3">
      <c r="A49" s="77" t="s">
        <v>52</v>
      </c>
      <c r="B49" s="78">
        <f>+B47+B48</f>
        <v>17549.313999999998</v>
      </c>
      <c r="C49" s="94">
        <f>+C47+C48</f>
        <v>16883.679122900001</v>
      </c>
      <c r="D49" s="94">
        <f>+D47+D48</f>
        <v>16874.679122900001</v>
      </c>
      <c r="E49" s="94">
        <f>+E47+E48</f>
        <v>16730.936247899997</v>
      </c>
      <c r="F49" s="79">
        <f t="shared" si="325"/>
        <v>0.96207060417860224</v>
      </c>
      <c r="G49" s="80">
        <f t="shared" si="326"/>
        <v>0.96155776361970635</v>
      </c>
      <c r="H49" s="81">
        <f t="shared" si="327"/>
        <v>0.95336696624722761</v>
      </c>
      <c r="I49" s="78">
        <f>+I47+I48</f>
        <v>16089.4</v>
      </c>
      <c r="J49" s="94">
        <f>+J47+J48</f>
        <v>15329.806514489999</v>
      </c>
      <c r="K49" s="94">
        <f>+K47+K48</f>
        <v>15309.189494489998</v>
      </c>
      <c r="L49" s="94">
        <f>+L47+L48</f>
        <v>15023.757175899998</v>
      </c>
      <c r="M49" s="79">
        <f t="shared" si="328"/>
        <v>0.95278919751451263</v>
      </c>
      <c r="N49" s="80">
        <f t="shared" si="329"/>
        <v>0.95150779360883553</v>
      </c>
      <c r="O49" s="81">
        <f t="shared" si="330"/>
        <v>0.93376739815655019</v>
      </c>
      <c r="P49" s="78">
        <f>+P47+P48</f>
        <v>13086.281999999999</v>
      </c>
      <c r="Q49" s="94">
        <f>+Q47+Q48</f>
        <v>10008.041207</v>
      </c>
      <c r="R49" s="94">
        <f>+R47+R48</f>
        <v>9990.7995680000004</v>
      </c>
      <c r="S49" s="94">
        <f>+S47+S48</f>
        <v>9973.2180100000005</v>
      </c>
      <c r="T49" s="80">
        <f t="shared" si="331"/>
        <v>0.76477346331066387</v>
      </c>
      <c r="U49" s="80">
        <f t="shared" si="332"/>
        <v>0.76345592797098527</v>
      </c>
      <c r="V49" s="81">
        <f t="shared" si="333"/>
        <v>0.7621124174154279</v>
      </c>
      <c r="W49" s="78">
        <f>+W47+W48</f>
        <v>12329.430926999999</v>
      </c>
      <c r="X49" s="94">
        <f>+X47+X48</f>
        <v>10892.79508</v>
      </c>
      <c r="Y49" s="94">
        <f>+Y47+Y48</f>
        <v>10854.13408</v>
      </c>
      <c r="Z49" s="94">
        <f>+Z47+Z48</f>
        <v>9902.4858789999998</v>
      </c>
      <c r="AA49" s="80">
        <f t="shared" si="334"/>
        <v>0.88347914388701132</v>
      </c>
      <c r="AB49" s="80">
        <f t="shared" si="335"/>
        <v>0.88034347605052288</v>
      </c>
      <c r="AC49" s="81">
        <f t="shared" si="336"/>
        <v>0.80315838886892366</v>
      </c>
      <c r="AD49" s="78">
        <f>+AD47+AD48</f>
        <v>12202.148687000001</v>
      </c>
      <c r="AE49" s="94">
        <f>+AE47+AE48</f>
        <v>11626.240816829999</v>
      </c>
      <c r="AF49" s="94">
        <f>+AF47+AF48</f>
        <v>11572.653669829999</v>
      </c>
      <c r="AG49" s="94">
        <f>+AG47+AG48</f>
        <v>11354.606773830001</v>
      </c>
      <c r="AH49" s="80">
        <f t="shared" si="337"/>
        <v>0.95280274934007603</v>
      </c>
      <c r="AI49" s="95">
        <f t="shared" si="338"/>
        <v>0.94841113370134089</v>
      </c>
      <c r="AJ49" s="96">
        <f t="shared" si="339"/>
        <v>0.93054158452658753</v>
      </c>
      <c r="AK49" s="78">
        <f>+AK47+AK48</f>
        <v>15545.672017000001</v>
      </c>
      <c r="AL49" s="94">
        <f>+AL47+AL48</f>
        <v>15021.63957261</v>
      </c>
      <c r="AM49" s="94">
        <f>+AM47+AM48</f>
        <v>14832.780461360002</v>
      </c>
      <c r="AN49" s="94">
        <f>+AN47+AN48</f>
        <v>14667.681054860001</v>
      </c>
      <c r="AO49" s="80">
        <f t="shared" si="340"/>
        <v>0.96629078216644837</v>
      </c>
      <c r="AP49" s="79">
        <f t="shared" si="341"/>
        <v>0.95414212040107271</v>
      </c>
      <c r="AQ49" s="95">
        <f t="shared" si="342"/>
        <v>0.94352183931451328</v>
      </c>
      <c r="AR49" s="78">
        <f>+AR47+AR48</f>
        <v>17052.046000000002</v>
      </c>
      <c r="AS49" s="94">
        <f>+AS47+AS48</f>
        <v>15986.639896860001</v>
      </c>
      <c r="AT49" s="94">
        <f>+AT47+AT48</f>
        <v>15794.612647699998</v>
      </c>
      <c r="AU49" s="94">
        <f>+AU47+AU48</f>
        <v>15687.289724699998</v>
      </c>
      <c r="AV49" s="80">
        <f t="shared" si="343"/>
        <v>0.93752033608518293</v>
      </c>
      <c r="AW49" s="79">
        <f t="shared" si="344"/>
        <v>0.92625909217580082</v>
      </c>
      <c r="AX49" s="95">
        <f t="shared" si="345"/>
        <v>0.91996524784767741</v>
      </c>
      <c r="AY49" s="78">
        <f>+AY47+AY48</f>
        <v>17295.277303000003</v>
      </c>
      <c r="AZ49" s="94">
        <f>+AZ47+AZ48</f>
        <v>16710.518000969998</v>
      </c>
      <c r="BA49" s="94">
        <f>+BA47+BA48</f>
        <v>16240.590686969999</v>
      </c>
      <c r="BB49" s="94">
        <f>+BB47+BB48</f>
        <v>16093.692079969998</v>
      </c>
      <c r="BC49" s="80">
        <f t="shared" si="346"/>
        <v>0.96618965444812077</v>
      </c>
      <c r="BD49" s="79">
        <f t="shared" si="347"/>
        <v>0.93901880857110864</v>
      </c>
      <c r="BE49" s="95">
        <f t="shared" si="348"/>
        <v>0.93052524096727951</v>
      </c>
      <c r="BF49" s="78">
        <f>+BF47+BF48</f>
        <v>23583.810075000001</v>
      </c>
      <c r="BG49" s="94">
        <f>+BG47+BG48</f>
        <v>22461.12897654</v>
      </c>
      <c r="BH49" s="94">
        <f>+BH47+BH48</f>
        <v>21293.262903219998</v>
      </c>
      <c r="BI49" s="94">
        <f>+BI47+BI48</f>
        <v>21127.195622219999</v>
      </c>
      <c r="BJ49" s="80">
        <f t="shared" si="349"/>
        <v>0.95239611009036662</v>
      </c>
      <c r="BK49" s="80">
        <f t="shared" si="350"/>
        <v>0.90287628824622801</v>
      </c>
      <c r="BL49" s="81">
        <f t="shared" si="351"/>
        <v>0.89583470843058843</v>
      </c>
      <c r="BM49" s="78">
        <f>+BM47+BM48</f>
        <v>24498.607</v>
      </c>
      <c r="BN49" s="94">
        <f>+BN47+BN48</f>
        <v>23632.433478250001</v>
      </c>
      <c r="BO49" s="94">
        <f>+BO47+BO48</f>
        <v>23377.39269208</v>
      </c>
      <c r="BP49" s="94">
        <f>+BP47+BP48</f>
        <v>23126.734718209998</v>
      </c>
      <c r="BQ49" s="80">
        <f t="shared" si="352"/>
        <v>0.96464396846114564</v>
      </c>
      <c r="BR49" s="80">
        <f t="shared" si="353"/>
        <v>0.95423354854747455</v>
      </c>
      <c r="BS49" s="81">
        <f t="shared" si="354"/>
        <v>0.94400202910353226</v>
      </c>
      <c r="BT49" s="78">
        <f>+BT47+BT48</f>
        <v>23789.926418000003</v>
      </c>
      <c r="BU49" s="94">
        <f>+BU47+BU48</f>
        <v>23040.108953589999</v>
      </c>
      <c r="BV49" s="94">
        <f>+BV47+BV48</f>
        <v>22742.382445589999</v>
      </c>
      <c r="BW49" s="94">
        <f>+BW47+BW48</f>
        <v>21984.579770429998</v>
      </c>
      <c r="BX49" s="80">
        <f t="shared" si="355"/>
        <v>0.96848172410307776</v>
      </c>
      <c r="BY49" s="80">
        <f t="shared" si="356"/>
        <v>0.95596690994313427</v>
      </c>
      <c r="BZ49" s="81">
        <f t="shared" si="357"/>
        <v>0.9241129789201854</v>
      </c>
      <c r="CA49" s="78">
        <f>+CA47+CA48</f>
        <v>28630.145451</v>
      </c>
      <c r="CB49" s="94">
        <f>+CB47+CB48</f>
        <v>26061.764969619999</v>
      </c>
      <c r="CC49" s="94">
        <f>+CC47+CC48</f>
        <v>26038.27751539</v>
      </c>
      <c r="CD49" s="94">
        <f>+CD47+CD48</f>
        <v>25434.635402200001</v>
      </c>
      <c r="CE49" s="80">
        <f t="shared" si="358"/>
        <v>0.91029104320214715</v>
      </c>
      <c r="CF49" s="80">
        <f t="shared" si="359"/>
        <v>0.9094706682491035</v>
      </c>
      <c r="CG49" s="81">
        <f t="shared" si="360"/>
        <v>0.88838652411776742</v>
      </c>
      <c r="CH49" s="78">
        <f>+CH47+CH48</f>
        <v>30646.39284</v>
      </c>
      <c r="CI49" s="94">
        <f>+CI47+CI48</f>
        <v>27911.983371620001</v>
      </c>
      <c r="CJ49" s="94">
        <f>+CJ47+CJ48</f>
        <v>27599.373446320002</v>
      </c>
      <c r="CK49" s="94">
        <f>+CK47+CK48</f>
        <v>27257.260599239999</v>
      </c>
      <c r="CL49" s="80">
        <f t="shared" si="361"/>
        <v>0.91077548726024882</v>
      </c>
      <c r="CM49" s="80">
        <f t="shared" si="362"/>
        <v>0.90057494173660146</v>
      </c>
      <c r="CN49" s="81">
        <f t="shared" si="363"/>
        <v>0.88941170797965918</v>
      </c>
      <c r="CO49" s="78">
        <f>+CO47+CO48</f>
        <v>31447.272019</v>
      </c>
      <c r="CP49" s="94">
        <f>+CP47+CP48</f>
        <v>30340.386679559997</v>
      </c>
      <c r="CQ49" s="94">
        <f>+CQ47+CQ48</f>
        <v>29790.517010389998</v>
      </c>
      <c r="CR49" s="94">
        <f>+CR47+CR48</f>
        <v>29302.386901389997</v>
      </c>
      <c r="CS49" s="80">
        <f t="shared" si="364"/>
        <v>0.96480186456964412</v>
      </c>
      <c r="CT49" s="80">
        <f t="shared" si="365"/>
        <v>0.94731641563029656</v>
      </c>
      <c r="CU49" s="81">
        <f t="shared" si="366"/>
        <v>0.9317942390578714</v>
      </c>
      <c r="CV49" s="78">
        <f>+CV47+CV48</f>
        <v>44496.600676000002</v>
      </c>
      <c r="CW49" s="94">
        <f>+CW47+CW48</f>
        <v>23589.514283370001</v>
      </c>
      <c r="CX49" s="94">
        <f>+CX47+CX48</f>
        <v>15907.73843836</v>
      </c>
      <c r="CY49" s="94">
        <f>+CY47+CY48</f>
        <v>15848.399984030002</v>
      </c>
      <c r="CZ49" s="80">
        <f t="shared" si="367"/>
        <v>0.53014194174372975</v>
      </c>
      <c r="DA49" s="80">
        <f t="shared" si="368"/>
        <v>0.35750457780340306</v>
      </c>
      <c r="DB49" s="81">
        <f t="shared" si="369"/>
        <v>0.356171027522516</v>
      </c>
    </row>
    <row r="50" spans="1:106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</row>
    <row r="51" spans="1:106" s="26" customFormat="1" ht="18" customHeight="1" x14ac:dyDescent="0.3">
      <c r="A51" s="97" t="s">
        <v>53</v>
      </c>
      <c r="B51" s="98">
        <f>+B34+B45+B49</f>
        <v>3079534.6006909995</v>
      </c>
      <c r="C51" s="98">
        <f>+C34+C45+C49</f>
        <v>3068204.4207714903</v>
      </c>
      <c r="D51" s="98">
        <f>+D34+D45+D49</f>
        <v>3011096.0409867503</v>
      </c>
      <c r="E51" s="98">
        <f>+E34+E45+E49</f>
        <v>2083908.1193947701</v>
      </c>
      <c r="F51" s="99">
        <f t="shared" ref="F51" si="370">+C51/B51</f>
        <v>0.99632081421752272</v>
      </c>
      <c r="G51" s="100">
        <f t="shared" ref="G51" si="371">+D51/B51</f>
        <v>0.9777763303296243</v>
      </c>
      <c r="H51" s="101">
        <f t="shared" ref="H51" si="372">+E51/B51</f>
        <v>0.67669579647755007</v>
      </c>
      <c r="I51" s="98">
        <f>+I34+I45+I49</f>
        <v>3596473.8443100001</v>
      </c>
      <c r="J51" s="98">
        <f>+J34+J45+J49</f>
        <v>3553875.0065144897</v>
      </c>
      <c r="K51" s="98">
        <f>+K34+K45+K49</f>
        <v>3478035.6294944896</v>
      </c>
      <c r="L51" s="98">
        <f>+L34+L45+L49</f>
        <v>2012634.5990179903</v>
      </c>
      <c r="M51" s="99">
        <f t="shared" ref="M51" si="373">+J51/I51</f>
        <v>0.98815538784943302</v>
      </c>
      <c r="N51" s="100">
        <f t="shared" ref="N51" si="374">+K51/I51</f>
        <v>0.96706823963063371</v>
      </c>
      <c r="O51" s="101">
        <f t="shared" ref="O51" si="375">+L51/I51</f>
        <v>0.55961330073404814</v>
      </c>
      <c r="P51" s="98">
        <f>+P34+P45+P49</f>
        <v>3718866.7800000003</v>
      </c>
      <c r="Q51" s="98">
        <f>+Q34+Q45+Q49</f>
        <v>3703315.6162070003</v>
      </c>
      <c r="R51" s="98">
        <f>+R34+R45+R49</f>
        <v>3668241.8845679997</v>
      </c>
      <c r="S51" s="98">
        <f>+S34+S45+S49</f>
        <v>2229912.9330100003</v>
      </c>
      <c r="T51" s="100">
        <f t="shared" ref="T51" si="376">+Q51/P51</f>
        <v>0.99581830576006813</v>
      </c>
      <c r="U51" s="100">
        <f t="shared" ref="U51" si="377">+R51/P51</f>
        <v>0.98638701023003561</v>
      </c>
      <c r="V51" s="101">
        <f t="shared" ref="V51" si="378">+S51/P51</f>
        <v>0.59962162264118535</v>
      </c>
      <c r="W51" s="98">
        <f>+W34+W45+W49</f>
        <v>3896354.111854</v>
      </c>
      <c r="X51" s="98">
        <f>+X34+X45+X49</f>
        <v>3748936.0695199999</v>
      </c>
      <c r="Y51" s="98">
        <f>+Y34+Y45+Y49</f>
        <v>3682048.7885199999</v>
      </c>
      <c r="Z51" s="98">
        <f>+Z34+Z45+Z49</f>
        <v>2135937.5320499996</v>
      </c>
      <c r="AA51" s="100">
        <f t="shared" ref="AA51" si="379">+X51/W51</f>
        <v>0.96216513230008904</v>
      </c>
      <c r="AB51" s="100">
        <f t="shared" ref="AB51" si="380">+Y51/W51</f>
        <v>0.94499849931965574</v>
      </c>
      <c r="AC51" s="101">
        <f t="shared" ref="AC51" si="381">+Z51/W51</f>
        <v>0.54818876075759382</v>
      </c>
      <c r="AD51" s="98">
        <f>+AD34+AD45+AD49</f>
        <v>3243988.688687</v>
      </c>
      <c r="AE51" s="98">
        <f>+AE34+AE45+AE49</f>
        <v>3234866.3208168303</v>
      </c>
      <c r="AF51" s="98">
        <f>+AF34+AF45+AF49</f>
        <v>3152340.1136698299</v>
      </c>
      <c r="AG51" s="98">
        <f>+AG34+AG45+AG49</f>
        <v>2058921.61677383</v>
      </c>
      <c r="AH51" s="100">
        <f t="shared" ref="AH51" si="382">+AE51/AD51</f>
        <v>0.99718791625199477</v>
      </c>
      <c r="AI51" s="102">
        <f t="shared" ref="AI51" si="383">+AF51/AD51</f>
        <v>0.97174818292776954</v>
      </c>
      <c r="AJ51" s="103">
        <f t="shared" ref="AJ51" si="384">+AG51/AD51</f>
        <v>0.63468828481247752</v>
      </c>
      <c r="AK51" s="98">
        <f>+AK34+AK45+AK49</f>
        <v>3847385.012017</v>
      </c>
      <c r="AL51" s="98">
        <f>+AL34+AL45+AL49</f>
        <v>3844846.5795726101</v>
      </c>
      <c r="AM51" s="98">
        <f>+AM34+AM45+AM49</f>
        <v>3771112.7204613602</v>
      </c>
      <c r="AN51" s="98">
        <f>+AN34+AN45+AN49</f>
        <v>2294670.4310548599</v>
      </c>
      <c r="AO51" s="100">
        <f t="shared" ref="AO51" si="385">+AL51/AK51</f>
        <v>0.99934021876249424</v>
      </c>
      <c r="AP51" s="99">
        <f t="shared" ref="AP51" si="386">+AM51/AK51</f>
        <v>0.98017555006389812</v>
      </c>
      <c r="AQ51" s="102">
        <f t="shared" ref="AQ51" si="387">+AN51/AK51</f>
        <v>0.59642339508202058</v>
      </c>
      <c r="AR51" s="98">
        <f>+AR34+AR45+AR49</f>
        <v>3805344.8978110002</v>
      </c>
      <c r="AS51" s="98">
        <f>+AS34+AS45+AS49</f>
        <v>3791483.8826937298</v>
      </c>
      <c r="AT51" s="98">
        <f>+AT34+AT45+AT49</f>
        <v>2307526.0106526902</v>
      </c>
      <c r="AU51" s="98">
        <f>+AU34+AU45+AU49</f>
        <v>2303416.8654582705</v>
      </c>
      <c r="AV51" s="100">
        <f t="shared" ref="AV51" si="388">+AS51/AR51</f>
        <v>0.99635748782580946</v>
      </c>
      <c r="AW51" s="99">
        <f t="shared" ref="AW51" si="389">+AT51/AR51</f>
        <v>0.6063907668343228</v>
      </c>
      <c r="AX51" s="102">
        <f t="shared" ref="AX51" si="390">+AU51/AR51</f>
        <v>0.60531093168014705</v>
      </c>
      <c r="AY51" s="98">
        <f>+AY34+AY45+AY49</f>
        <v>4150672.1263549998</v>
      </c>
      <c r="AZ51" s="98">
        <f>+AZ34+AZ45+AZ49</f>
        <v>4116002.6096054004</v>
      </c>
      <c r="BA51" s="98">
        <f>+BA34+BA45+BA49</f>
        <v>2870224.4798846301</v>
      </c>
      <c r="BB51" s="98">
        <f>+BB34+BB45+BB49</f>
        <v>2870077.5812776303</v>
      </c>
      <c r="BC51" s="100">
        <f t="shared" ref="BC51" si="391">+AZ51/AY51</f>
        <v>0.99164725237402807</v>
      </c>
      <c r="BD51" s="99">
        <f t="shared" ref="BD51" si="392">+BA51/AY51</f>
        <v>0.69150836117840464</v>
      </c>
      <c r="BE51" s="102">
        <f t="shared" ref="BE51" si="393">+BB51/AY51</f>
        <v>0.69147296965565175</v>
      </c>
      <c r="BF51" s="98">
        <f>+BF34+BF45+BF49</f>
        <v>4367675.378358</v>
      </c>
      <c r="BG51" s="98">
        <f>+BG34+BG45+BG49</f>
        <v>4322035.0330608692</v>
      </c>
      <c r="BH51" s="98">
        <f>+BH34+BH45+BH49</f>
        <v>3325265.4324557795</v>
      </c>
      <c r="BI51" s="98">
        <f>+BI34+BI45+BI49</f>
        <v>3319862.2508487799</v>
      </c>
      <c r="BJ51" s="100">
        <f t="shared" ref="BJ51" si="394">+BG51/BF51</f>
        <v>0.98955042640685242</v>
      </c>
      <c r="BK51" s="100">
        <f t="shared" ref="BK51" si="395">+BH51/BF51</f>
        <v>0.76133529724589832</v>
      </c>
      <c r="BL51" s="101">
        <f t="shared" ref="BL51" si="396">+BI51/BF51</f>
        <v>0.76009821318196524</v>
      </c>
      <c r="BM51" s="98">
        <f>+BM34+BM45+BM49</f>
        <v>5976574.6572160004</v>
      </c>
      <c r="BN51" s="98">
        <f>+BN34+BN45+BN49</f>
        <v>5949625.5973174013</v>
      </c>
      <c r="BO51" s="98">
        <f>+BO34+BO45+BO49</f>
        <v>4634478.2164823301</v>
      </c>
      <c r="BP51" s="98">
        <f>+BP34+BP45+BP49</f>
        <v>4630213.5629288303</v>
      </c>
      <c r="BQ51" s="100">
        <f t="shared" ref="BQ51" si="397">+BN51/BM51</f>
        <v>0.99549088542446951</v>
      </c>
      <c r="BR51" s="100">
        <f t="shared" ref="BR51" si="398">+BO51/BM51</f>
        <v>0.77544052944887942</v>
      </c>
      <c r="BS51" s="101">
        <f t="shared" ref="BS51" si="399">+BP51/BM51</f>
        <v>0.77472696795285578</v>
      </c>
      <c r="BT51" s="98">
        <f>+BT34+BT45+BT49</f>
        <v>5824493.1724770004</v>
      </c>
      <c r="BU51" s="98">
        <f>+BU34+BU45+BU49</f>
        <v>5755359.6522980891</v>
      </c>
      <c r="BV51" s="98">
        <f>+BV34+BV45+BV49</f>
        <v>4681199.3901468301</v>
      </c>
      <c r="BW51" s="98">
        <f>+BW34+BW45+BW49</f>
        <v>4675198.3063523099</v>
      </c>
      <c r="BX51" s="100">
        <f t="shared" ref="BX51" si="400">+BU51/BT51</f>
        <v>0.98813055176962106</v>
      </c>
      <c r="BY51" s="100">
        <f t="shared" ref="BY51" si="401">+BV51/BT51</f>
        <v>0.80370931023961378</v>
      </c>
      <c r="BZ51" s="101">
        <f t="shared" ref="BZ51" si="402">+BW51/BT51</f>
        <v>0.80267899161500322</v>
      </c>
      <c r="CA51" s="98">
        <f>+CA34+CA45+CA49</f>
        <v>7950394.3201440005</v>
      </c>
      <c r="CB51" s="98">
        <f>+CB34+CB45+CB49</f>
        <v>7851715.3737236904</v>
      </c>
      <c r="CC51" s="98">
        <f>+CC34+CC45+CC49</f>
        <v>4982252.23349219</v>
      </c>
      <c r="CD51" s="98">
        <f>+CD34+CD45+CD49</f>
        <v>4971177.0493430002</v>
      </c>
      <c r="CE51" s="100">
        <f t="shared" ref="CE51" si="403">+CB51/CA51</f>
        <v>0.98758816953641082</v>
      </c>
      <c r="CF51" s="100">
        <f t="shared" ref="CF51" si="404">+CC51/CA51</f>
        <v>0.62666731143996257</v>
      </c>
      <c r="CG51" s="101">
        <f t="shared" ref="CG51" si="405">+CD51/CA51</f>
        <v>0.6252742756101386</v>
      </c>
      <c r="CH51" s="98">
        <f>+CH34+CH45+CH49</f>
        <v>9141143.1007189993</v>
      </c>
      <c r="CI51" s="98">
        <f>+CI34+CI45+CI49</f>
        <v>9078128.7330291383</v>
      </c>
      <c r="CJ51" s="98">
        <f>+CJ34+CJ45+CJ49</f>
        <v>5369428.8155781599</v>
      </c>
      <c r="CK51" s="98">
        <f>+CK34+CK45+CK49</f>
        <v>5369056.6442079591</v>
      </c>
      <c r="CL51" s="100">
        <f t="shared" ref="CL51" si="406">+CI51/CH51</f>
        <v>0.99310651118841964</v>
      </c>
      <c r="CM51" s="100">
        <f t="shared" ref="CM51" si="407">+CJ51/CH51</f>
        <v>0.58739139694201115</v>
      </c>
      <c r="CN51" s="101">
        <f t="shared" ref="CN51" si="408">+CK51/CH51</f>
        <v>0.58735068306562821</v>
      </c>
      <c r="CO51" s="98">
        <f>+CO34+CO45+CO49</f>
        <v>8343751.8040979998</v>
      </c>
      <c r="CP51" s="98">
        <f>+CP34+CP45+CP49</f>
        <v>8330754.6788657596</v>
      </c>
      <c r="CQ51" s="98">
        <f>+CQ34+CQ45+CQ49</f>
        <v>5806972.6453523086</v>
      </c>
      <c r="CR51" s="98">
        <f>+CR34+CR45+CR49</f>
        <v>5806374.1104193088</v>
      </c>
      <c r="CS51" s="100">
        <f t="shared" ref="CS51" si="409">+CP51/CO51</f>
        <v>0.99844229244380722</v>
      </c>
      <c r="CT51" s="100">
        <f t="shared" ref="CT51" si="410">+CQ51/CO51</f>
        <v>0.69596660851060277</v>
      </c>
      <c r="CU51" s="101">
        <f t="shared" ref="CU51" si="411">+CR51/CO51</f>
        <v>0.69589487400230809</v>
      </c>
      <c r="CV51" s="98">
        <f>+CV34+CV45+CV49</f>
        <v>7330752.1001609992</v>
      </c>
      <c r="CW51" s="98">
        <f>+CW34+CW45+CW49</f>
        <v>4200340.358612</v>
      </c>
      <c r="CX51" s="98">
        <f>+CX34+CX45+CX49</f>
        <v>2606707.7145983502</v>
      </c>
      <c r="CY51" s="98">
        <f>+CY34+CY45+CY49</f>
        <v>2606637.0813300204</v>
      </c>
      <c r="CZ51" s="100">
        <f t="shared" ref="CZ51" si="412">+CW51/CV51</f>
        <v>0.57297536476779121</v>
      </c>
      <c r="DA51" s="100">
        <f t="shared" ref="DA51" si="413">+CX51/CV51</f>
        <v>0.35558530407011052</v>
      </c>
      <c r="DB51" s="101">
        <f t="shared" ref="DB51" si="414">+CY51/CV51</f>
        <v>0.35557566886933373</v>
      </c>
    </row>
    <row r="52" spans="1:106" ht="21" x14ac:dyDescent="0.4">
      <c r="A52" s="104" t="s">
        <v>64</v>
      </c>
      <c r="B52" s="105"/>
      <c r="C52" s="105"/>
      <c r="D52" s="105"/>
      <c r="E52" s="105">
        <f t="shared" ref="E52:BP52" si="415">+E16-E51</f>
        <v>0</v>
      </c>
      <c r="F52" s="105">
        <f t="shared" si="415"/>
        <v>1.3659664332976718E-7</v>
      </c>
      <c r="G52" s="105">
        <f t="shared" si="415"/>
        <v>0</v>
      </c>
      <c r="H52" s="105">
        <f t="shared" si="415"/>
        <v>0</v>
      </c>
      <c r="I52" s="105">
        <f t="shared" si="415"/>
        <v>0</v>
      </c>
      <c r="J52" s="105">
        <f t="shared" si="415"/>
        <v>-1.9999999552965164E-2</v>
      </c>
      <c r="K52" s="105">
        <f t="shared" si="415"/>
        <v>0</v>
      </c>
      <c r="L52" s="105">
        <f t="shared" si="415"/>
        <v>0</v>
      </c>
      <c r="M52" s="105">
        <f t="shared" si="415"/>
        <v>-5.5610023252938845E-9</v>
      </c>
      <c r="N52" s="105">
        <f t="shared" si="415"/>
        <v>0</v>
      </c>
      <c r="O52" s="105">
        <f t="shared" si="415"/>
        <v>0</v>
      </c>
      <c r="P52" s="105">
        <f t="shared" si="415"/>
        <v>0</v>
      </c>
      <c r="Q52" s="105">
        <f t="shared" si="415"/>
        <v>0</v>
      </c>
      <c r="R52" s="105">
        <f t="shared" si="415"/>
        <v>0</v>
      </c>
      <c r="S52" s="105">
        <f t="shared" si="415"/>
        <v>0</v>
      </c>
      <c r="T52" s="105">
        <f t="shared" si="415"/>
        <v>0</v>
      </c>
      <c r="U52" s="105">
        <f t="shared" si="415"/>
        <v>0</v>
      </c>
      <c r="V52" s="105">
        <f t="shared" si="415"/>
        <v>0</v>
      </c>
      <c r="W52" s="105">
        <f t="shared" si="415"/>
        <v>0</v>
      </c>
      <c r="X52" s="105">
        <f t="shared" si="415"/>
        <v>0</v>
      </c>
      <c r="Y52" s="105">
        <f t="shared" si="415"/>
        <v>0</v>
      </c>
      <c r="Z52" s="105">
        <f t="shared" si="415"/>
        <v>0</v>
      </c>
      <c r="AA52" s="105">
        <f t="shared" si="415"/>
        <v>0</v>
      </c>
      <c r="AB52" s="105">
        <f t="shared" si="415"/>
        <v>0</v>
      </c>
      <c r="AC52" s="105">
        <f t="shared" si="415"/>
        <v>0</v>
      </c>
      <c r="AD52" s="105">
        <f t="shared" si="415"/>
        <v>0</v>
      </c>
      <c r="AE52" s="105">
        <f t="shared" si="415"/>
        <v>0</v>
      </c>
      <c r="AF52" s="105">
        <f t="shared" si="415"/>
        <v>0</v>
      </c>
      <c r="AG52" s="105">
        <f t="shared" si="415"/>
        <v>0</v>
      </c>
      <c r="AH52" s="105">
        <f t="shared" si="415"/>
        <v>0</v>
      </c>
      <c r="AI52" s="105">
        <f t="shared" si="415"/>
        <v>0</v>
      </c>
      <c r="AJ52" s="105">
        <f t="shared" si="415"/>
        <v>0</v>
      </c>
      <c r="AK52" s="105">
        <f t="shared" si="415"/>
        <v>0</v>
      </c>
      <c r="AL52" s="105">
        <f t="shared" si="415"/>
        <v>0</v>
      </c>
      <c r="AM52" s="105">
        <f t="shared" si="415"/>
        <v>0</v>
      </c>
      <c r="AN52" s="105">
        <f t="shared" si="415"/>
        <v>0</v>
      </c>
      <c r="AO52" s="105">
        <f t="shared" si="415"/>
        <v>0</v>
      </c>
      <c r="AP52" s="105">
        <f t="shared" si="415"/>
        <v>0</v>
      </c>
      <c r="AQ52" s="105">
        <f t="shared" si="415"/>
        <v>0</v>
      </c>
      <c r="AR52" s="105">
        <f t="shared" si="415"/>
        <v>250.02528099995106</v>
      </c>
      <c r="AS52" s="105">
        <f t="shared" si="415"/>
        <v>-44508.890124209225</v>
      </c>
      <c r="AT52" s="105">
        <f t="shared" si="415"/>
        <v>0</v>
      </c>
      <c r="AU52" s="105">
        <f t="shared" si="415"/>
        <v>0</v>
      </c>
      <c r="AV52" s="105">
        <f t="shared" si="415"/>
        <v>-1.1761105842740038E-2</v>
      </c>
      <c r="AW52" s="105">
        <f t="shared" si="415"/>
        <v>-3.9839506026595473E-5</v>
      </c>
      <c r="AX52" s="105">
        <f t="shared" si="415"/>
        <v>-3.9768561511221989E-5</v>
      </c>
      <c r="AY52" s="105">
        <f t="shared" si="415"/>
        <v>-2.1239994093775749E-3</v>
      </c>
      <c r="AZ52" s="105">
        <f t="shared" si="415"/>
        <v>0</v>
      </c>
      <c r="BA52" s="105">
        <f t="shared" si="415"/>
        <v>0</v>
      </c>
      <c r="BB52" s="105">
        <f t="shared" si="415"/>
        <v>0</v>
      </c>
      <c r="BC52" s="105">
        <f t="shared" si="415"/>
        <v>5.0744997093232769E-10</v>
      </c>
      <c r="BD52" s="105">
        <f t="shared" si="415"/>
        <v>3.5386160668338107E-10</v>
      </c>
      <c r="BE52" s="105">
        <f t="shared" si="415"/>
        <v>3.5384339902577722E-10</v>
      </c>
      <c r="BF52" s="105">
        <f t="shared" si="415"/>
        <v>0</v>
      </c>
      <c r="BG52" s="105">
        <f t="shared" si="415"/>
        <v>0</v>
      </c>
      <c r="BH52" s="105">
        <f t="shared" si="415"/>
        <v>0</v>
      </c>
      <c r="BI52" s="105">
        <f t="shared" si="415"/>
        <v>0</v>
      </c>
      <c r="BJ52" s="105">
        <f t="shared" si="415"/>
        <v>0</v>
      </c>
      <c r="BK52" s="105">
        <f t="shared" si="415"/>
        <v>0</v>
      </c>
      <c r="BL52" s="105">
        <f t="shared" si="415"/>
        <v>0</v>
      </c>
      <c r="BM52" s="105">
        <f t="shared" si="415"/>
        <v>0</v>
      </c>
      <c r="BN52" s="105">
        <f t="shared" si="415"/>
        <v>0</v>
      </c>
      <c r="BO52" s="105">
        <f t="shared" si="415"/>
        <v>0</v>
      </c>
      <c r="BP52" s="105">
        <f t="shared" si="415"/>
        <v>0</v>
      </c>
      <c r="BQ52" s="105">
        <f t="shared" ref="BQ52:CG52" si="416">+BQ16-BQ51</f>
        <v>0</v>
      </c>
      <c r="BR52" s="105">
        <f t="shared" si="416"/>
        <v>0</v>
      </c>
      <c r="BS52" s="105">
        <f t="shared" si="416"/>
        <v>0</v>
      </c>
      <c r="BT52" s="105">
        <f t="shared" si="416"/>
        <v>0</v>
      </c>
      <c r="BU52" s="105">
        <f t="shared" si="416"/>
        <v>0</v>
      </c>
      <c r="BV52" s="105">
        <f t="shared" si="416"/>
        <v>0</v>
      </c>
      <c r="BW52" s="105">
        <f t="shared" si="416"/>
        <v>0</v>
      </c>
      <c r="BX52" s="105">
        <f t="shared" si="416"/>
        <v>0</v>
      </c>
      <c r="BY52" s="105">
        <f t="shared" si="416"/>
        <v>0</v>
      </c>
      <c r="BZ52" s="105">
        <f t="shared" si="416"/>
        <v>0</v>
      </c>
      <c r="CA52" s="105">
        <f t="shared" si="416"/>
        <v>0</v>
      </c>
      <c r="CB52" s="105">
        <f t="shared" si="416"/>
        <v>0</v>
      </c>
      <c r="CC52" s="105">
        <f t="shared" si="416"/>
        <v>0</v>
      </c>
      <c r="CD52" s="105">
        <f t="shared" si="416"/>
        <v>0</v>
      </c>
      <c r="CE52" s="105">
        <f t="shared" si="416"/>
        <v>0</v>
      </c>
      <c r="CF52" s="105">
        <f t="shared" si="416"/>
        <v>0</v>
      </c>
      <c r="CG52" s="105">
        <f t="shared" si="416"/>
        <v>0</v>
      </c>
      <c r="CH52" s="105">
        <f t="shared" ref="CH52:DB52" si="417">+CH16-CH51</f>
        <v>0</v>
      </c>
      <c r="CI52" s="105">
        <f t="shared" si="417"/>
        <v>0</v>
      </c>
      <c r="CJ52" s="105">
        <f t="shared" si="417"/>
        <v>0</v>
      </c>
      <c r="CK52" s="105">
        <f t="shared" si="417"/>
        <v>0</v>
      </c>
      <c r="CL52" s="105">
        <f t="shared" si="417"/>
        <v>0</v>
      </c>
      <c r="CM52" s="105">
        <f t="shared" si="417"/>
        <v>0</v>
      </c>
      <c r="CN52" s="120">
        <f t="shared" si="417"/>
        <v>0</v>
      </c>
      <c r="CO52" s="120">
        <f t="shared" si="417"/>
        <v>0</v>
      </c>
      <c r="CP52" s="120">
        <f t="shared" si="417"/>
        <v>0</v>
      </c>
      <c r="CQ52" s="120">
        <f t="shared" si="417"/>
        <v>0</v>
      </c>
      <c r="CR52" s="120">
        <f t="shared" si="417"/>
        <v>0</v>
      </c>
      <c r="CS52" s="120">
        <f t="shared" si="417"/>
        <v>0</v>
      </c>
      <c r="CT52" s="120">
        <f t="shared" si="417"/>
        <v>0</v>
      </c>
      <c r="CU52" s="120">
        <f t="shared" si="417"/>
        <v>0</v>
      </c>
      <c r="CV52" s="120">
        <f t="shared" si="417"/>
        <v>0</v>
      </c>
      <c r="CW52" s="120">
        <f t="shared" si="417"/>
        <v>0</v>
      </c>
      <c r="CX52" s="120">
        <f t="shared" si="417"/>
        <v>0</v>
      </c>
      <c r="CY52" s="120">
        <f t="shared" si="417"/>
        <v>0</v>
      </c>
      <c r="CZ52" s="120">
        <f t="shared" si="417"/>
        <v>0</v>
      </c>
      <c r="DA52" s="120">
        <f t="shared" si="417"/>
        <v>0</v>
      </c>
      <c r="DB52" s="120">
        <f t="shared" si="417"/>
        <v>0</v>
      </c>
    </row>
    <row r="53" spans="1:106" x14ac:dyDescent="0.3">
      <c r="A53" s="30" t="s">
        <v>62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</row>
    <row r="54" spans="1:106" x14ac:dyDescent="0.3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</row>
    <row r="55" spans="1:106" x14ac:dyDescent="0.3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131" t="s">
        <v>61</v>
      </c>
      <c r="AZ55" s="131"/>
      <c r="BA55" s="131"/>
      <c r="BB55" s="131"/>
      <c r="BC55" s="131"/>
      <c r="BD55" s="131"/>
      <c r="BE55" s="131"/>
      <c r="BF55" s="131"/>
      <c r="BG55" s="131"/>
      <c r="BH55" s="131"/>
      <c r="BI55" s="131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</row>
    <row r="56" spans="1:106" s="27" customFormat="1" ht="27.6" x14ac:dyDescent="0.3">
      <c r="A56" s="106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7">
        <v>2019</v>
      </c>
      <c r="AZ56" s="107">
        <v>2020</v>
      </c>
      <c r="BA56" s="108" t="s">
        <v>54</v>
      </c>
      <c r="BB56" s="107">
        <v>2021</v>
      </c>
      <c r="BC56" s="108" t="s">
        <v>55</v>
      </c>
      <c r="BD56" s="107">
        <v>2022</v>
      </c>
      <c r="BE56" s="108" t="s">
        <v>56</v>
      </c>
      <c r="BF56" s="107">
        <v>2023</v>
      </c>
      <c r="BG56" s="108" t="s">
        <v>57</v>
      </c>
      <c r="BH56" s="107">
        <v>2024</v>
      </c>
      <c r="BI56" s="108" t="s">
        <v>58</v>
      </c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</row>
    <row r="57" spans="1:106" s="28" customFormat="1" x14ac:dyDescent="0.3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  <c r="AW57" s="109"/>
      <c r="AX57" s="109"/>
      <c r="AY57" s="36">
        <v>4150672.1263549998</v>
      </c>
      <c r="AZ57" s="36">
        <v>4367675.378358</v>
      </c>
      <c r="BA57" s="110">
        <f>+(+AZ57/AY57)-1</f>
        <v>5.2281472830658426E-2</v>
      </c>
      <c r="BB57" s="36">
        <v>5976574.6572160004</v>
      </c>
      <c r="BC57" s="110">
        <f>+(BB57/AZ57)-1</f>
        <v>0.36836512320264414</v>
      </c>
      <c r="BD57" s="36">
        <v>5824493.1724770004</v>
      </c>
      <c r="BE57" s="110">
        <f>+(BD57/BB57)-1</f>
        <v>-2.544626202491751E-2</v>
      </c>
      <c r="BF57" s="36">
        <v>7952437.0050280001</v>
      </c>
      <c r="BG57" s="110">
        <f>+(BF57/BD57)-1</f>
        <v>0.36534403415671668</v>
      </c>
      <c r="BH57" s="36">
        <v>9763642.3419489991</v>
      </c>
      <c r="BI57" s="110">
        <f>+(BH57/BF57)-1</f>
        <v>0.22775475439489146</v>
      </c>
      <c r="BJ57" s="109"/>
      <c r="BK57" s="109"/>
      <c r="BL57" s="109"/>
      <c r="BM57" s="109"/>
      <c r="BN57" s="109"/>
      <c r="BO57" s="109"/>
      <c r="BP57" s="109"/>
      <c r="BQ57" s="109"/>
      <c r="BR57" s="109"/>
      <c r="BS57" s="109"/>
      <c r="BT57" s="109"/>
      <c r="BU57" s="109"/>
      <c r="BV57" s="109"/>
      <c r="BW57" s="109"/>
      <c r="BX57" s="109"/>
      <c r="BY57" s="109"/>
      <c r="BZ57" s="109"/>
      <c r="CA57" s="109"/>
      <c r="CB57" s="109"/>
      <c r="CC57" s="109"/>
      <c r="CD57" s="109"/>
      <c r="CE57" s="109"/>
      <c r="CF57" s="109"/>
      <c r="CG57" s="109"/>
      <c r="CH57" s="109"/>
      <c r="CI57" s="109"/>
      <c r="CJ57" s="109"/>
      <c r="CK57" s="109"/>
    </row>
    <row r="58" spans="1:106" x14ac:dyDescent="0.3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</row>
    <row r="59" spans="1:106" x14ac:dyDescent="0.3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</row>
    <row r="60" spans="1:106" x14ac:dyDescent="0.3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</row>
    <row r="61" spans="1:106" x14ac:dyDescent="0.3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</row>
  </sheetData>
  <mergeCells count="19">
    <mergeCell ref="BT4:BZ4"/>
    <mergeCell ref="CA4:CG4"/>
    <mergeCell ref="A2:DB2"/>
    <mergeCell ref="CV4:DB4"/>
    <mergeCell ref="AK4:AQ4"/>
    <mergeCell ref="AY55:BI55"/>
    <mergeCell ref="A5:A6"/>
    <mergeCell ref="A24:A25"/>
    <mergeCell ref="AR4:AX4"/>
    <mergeCell ref="AY4:BE4"/>
    <mergeCell ref="BF4:BL4"/>
    <mergeCell ref="B4:H4"/>
    <mergeCell ref="I4:O4"/>
    <mergeCell ref="P4:V4"/>
    <mergeCell ref="W4:AC4"/>
    <mergeCell ref="AD4:AJ4"/>
    <mergeCell ref="CH4:CN4"/>
    <mergeCell ref="CO4:CU4"/>
    <mergeCell ref="BM4:BS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55D05-BE24-4998-9D5A-F5D60879AED3}">
  <dimension ref="A1:CU60"/>
  <sheetViews>
    <sheetView zoomScale="80" zoomScaleNormal="80" workbookViewId="0">
      <pane xSplit="1" ySplit="3" topLeftCell="CD4" activePane="bottomRight" state="frozen"/>
      <selection pane="topRight" activeCell="B1" sqref="B1"/>
      <selection pane="bottomLeft" activeCell="A4" sqref="A4"/>
      <selection pane="bottomRight" activeCell="CH70" sqref="CH70"/>
    </sheetView>
  </sheetViews>
  <sheetFormatPr baseColWidth="10" defaultColWidth="11.44140625" defaultRowHeight="14.4" x14ac:dyDescent="0.3"/>
  <cols>
    <col min="1" max="1" width="50.88671875" customWidth="1"/>
    <col min="2" max="2" width="15.88671875" customWidth="1"/>
    <col min="3" max="3" width="17.6640625" customWidth="1"/>
    <col min="4" max="4" width="18.109375" customWidth="1"/>
    <col min="5" max="5" width="17" customWidth="1"/>
    <col min="6" max="6" width="10.33203125" customWidth="1"/>
    <col min="7" max="7" width="8.33203125" customWidth="1"/>
    <col min="8" max="8" width="10.88671875" customWidth="1"/>
    <col min="9" max="9" width="15.109375" customWidth="1"/>
    <col min="10" max="11" width="15.5546875" customWidth="1"/>
    <col min="12" max="12" width="15.109375" customWidth="1"/>
    <col min="13" max="15" width="8.33203125" customWidth="1"/>
    <col min="16" max="16" width="16" customWidth="1"/>
    <col min="17" max="17" width="16.5546875" customWidth="1"/>
    <col min="18" max="18" width="17.88671875" customWidth="1"/>
    <col min="19" max="19" width="15.109375" customWidth="1"/>
    <col min="20" max="22" width="8.33203125" customWidth="1"/>
    <col min="23" max="26" width="15.109375" customWidth="1"/>
    <col min="27" max="29" width="8.33203125" customWidth="1"/>
    <col min="30" max="32" width="15.44140625" customWidth="1"/>
    <col min="33" max="33" width="15.109375" customWidth="1"/>
    <col min="34" max="36" width="8.33203125" customWidth="1"/>
    <col min="37" max="40" width="15.109375" customWidth="1"/>
    <col min="41" max="43" width="8.33203125" customWidth="1"/>
    <col min="44" max="44" width="16.33203125" customWidth="1"/>
    <col min="45" max="45" width="18" customWidth="1"/>
    <col min="46" max="46" width="17.5546875" customWidth="1"/>
    <col min="47" max="47" width="16.33203125" customWidth="1"/>
    <col min="48" max="50" width="9.33203125" customWidth="1"/>
    <col min="51" max="51" width="16.33203125" customWidth="1"/>
    <col min="52" max="54" width="15.88671875" customWidth="1"/>
    <col min="55" max="55" width="15.44140625" customWidth="1"/>
    <col min="56" max="56" width="16.109375" customWidth="1"/>
    <col min="57" max="57" width="13.6640625" customWidth="1"/>
    <col min="58" max="58" width="16.33203125" customWidth="1"/>
    <col min="59" max="59" width="16.44140625" customWidth="1"/>
    <col min="60" max="60" width="15.88671875" customWidth="1"/>
    <col min="61" max="61" width="16.88671875" customWidth="1"/>
    <col min="62" max="62" width="13.6640625" customWidth="1"/>
    <col min="63" max="64" width="9.33203125" customWidth="1"/>
    <col min="65" max="65" width="16.33203125" customWidth="1"/>
    <col min="66" max="66" width="16.109375" customWidth="1"/>
    <col min="67" max="67" width="16.44140625" customWidth="1"/>
    <col min="68" max="68" width="17.5546875" customWidth="1"/>
    <col min="69" max="71" width="11.44140625" customWidth="1"/>
    <col min="72" max="72" width="16.33203125" bestFit="1" customWidth="1"/>
    <col min="73" max="73" width="18" bestFit="1" customWidth="1"/>
    <col min="74" max="74" width="17.5546875" bestFit="1" customWidth="1"/>
    <col min="75" max="75" width="16.33203125" bestFit="1" customWidth="1"/>
    <col min="79" max="79" width="16.6640625" customWidth="1"/>
    <col min="80" max="80" width="19" customWidth="1"/>
    <col min="81" max="81" width="15.88671875" customWidth="1"/>
    <col min="82" max="82" width="16.6640625" customWidth="1"/>
    <col min="86" max="86" width="16.33203125" bestFit="1" customWidth="1"/>
    <col min="87" max="87" width="18" bestFit="1" customWidth="1"/>
    <col min="88" max="88" width="17.5546875" bestFit="1" customWidth="1"/>
    <col min="89" max="89" width="16.33203125" bestFit="1" customWidth="1"/>
    <col min="93" max="96" width="18.88671875" customWidth="1"/>
  </cols>
  <sheetData>
    <row r="1" spans="1:99" x14ac:dyDescent="0.3">
      <c r="A1" s="29" t="s">
        <v>60</v>
      </c>
      <c r="B1" s="29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</row>
    <row r="2" spans="1:99" x14ac:dyDescent="0.3">
      <c r="A2" s="29" t="s">
        <v>59</v>
      </c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</row>
    <row r="3" spans="1:99" x14ac:dyDescent="0.3">
      <c r="A3" s="30"/>
      <c r="B3" s="137">
        <v>2012</v>
      </c>
      <c r="C3" s="127"/>
      <c r="D3" s="127"/>
      <c r="E3" s="127"/>
      <c r="F3" s="127"/>
      <c r="G3" s="127"/>
      <c r="H3" s="136"/>
      <c r="I3" s="128">
        <v>2013</v>
      </c>
      <c r="J3" s="129"/>
      <c r="K3" s="129"/>
      <c r="L3" s="129"/>
      <c r="M3" s="129"/>
      <c r="N3" s="129"/>
      <c r="O3" s="130"/>
      <c r="P3" s="128">
        <v>2014</v>
      </c>
      <c r="Q3" s="129"/>
      <c r="R3" s="129"/>
      <c r="S3" s="129"/>
      <c r="T3" s="129"/>
      <c r="U3" s="129"/>
      <c r="V3" s="130"/>
      <c r="W3" s="128">
        <v>2015</v>
      </c>
      <c r="X3" s="129"/>
      <c r="Y3" s="129"/>
      <c r="Z3" s="129"/>
      <c r="AA3" s="129"/>
      <c r="AB3" s="129"/>
      <c r="AC3" s="130"/>
      <c r="AD3" s="128">
        <v>2016</v>
      </c>
      <c r="AE3" s="129"/>
      <c r="AF3" s="129"/>
      <c r="AG3" s="129"/>
      <c r="AH3" s="129"/>
      <c r="AI3" s="129"/>
      <c r="AJ3" s="130"/>
      <c r="AK3" s="128">
        <v>2017</v>
      </c>
      <c r="AL3" s="129"/>
      <c r="AM3" s="129"/>
      <c r="AN3" s="129"/>
      <c r="AO3" s="129"/>
      <c r="AP3" s="129"/>
      <c r="AQ3" s="130"/>
      <c r="AR3" s="126">
        <v>2018</v>
      </c>
      <c r="AS3" s="127"/>
      <c r="AT3" s="127"/>
      <c r="AU3" s="127"/>
      <c r="AV3" s="127"/>
      <c r="AW3" s="127"/>
      <c r="AX3" s="136"/>
      <c r="AY3" s="126">
        <v>2019</v>
      </c>
      <c r="AZ3" s="127"/>
      <c r="BA3" s="127"/>
      <c r="BB3" s="127"/>
      <c r="BC3" s="127"/>
      <c r="BD3" s="127"/>
      <c r="BE3" s="136"/>
      <c r="BF3" s="126">
        <v>2020</v>
      </c>
      <c r="BG3" s="127"/>
      <c r="BH3" s="127"/>
      <c r="BI3" s="127"/>
      <c r="BJ3" s="127"/>
      <c r="BK3" s="127"/>
      <c r="BL3" s="127"/>
      <c r="BM3" s="126" t="s">
        <v>2</v>
      </c>
      <c r="BN3" s="127"/>
      <c r="BO3" s="127"/>
      <c r="BP3" s="127"/>
      <c r="BQ3" s="127"/>
      <c r="BR3" s="127"/>
      <c r="BS3" s="127"/>
      <c r="BT3" s="126" t="s">
        <v>68</v>
      </c>
      <c r="BU3" s="127"/>
      <c r="BV3" s="127"/>
      <c r="BW3" s="127"/>
      <c r="BX3" s="127"/>
      <c r="BY3" s="127"/>
      <c r="BZ3" s="127"/>
      <c r="CA3" s="126">
        <v>2023</v>
      </c>
      <c r="CB3" s="127"/>
      <c r="CC3" s="127"/>
      <c r="CD3" s="127"/>
      <c r="CE3" s="127"/>
      <c r="CF3" s="127"/>
      <c r="CG3" s="127"/>
      <c r="CH3" s="126">
        <v>2024</v>
      </c>
      <c r="CI3" s="127"/>
      <c r="CJ3" s="127"/>
      <c r="CK3" s="127"/>
      <c r="CL3" s="127"/>
      <c r="CM3" s="127"/>
      <c r="CN3" s="127"/>
      <c r="CO3" s="126" t="s">
        <v>65</v>
      </c>
      <c r="CP3" s="127"/>
      <c r="CQ3" s="127"/>
      <c r="CR3" s="127"/>
      <c r="CS3" s="127"/>
      <c r="CT3" s="127"/>
      <c r="CU3" s="127"/>
    </row>
    <row r="4" spans="1:99" ht="20.25" customHeight="1" x14ac:dyDescent="0.3">
      <c r="A4" s="132"/>
      <c r="B4" s="1" t="s">
        <v>3</v>
      </c>
      <c r="C4" s="2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4" t="s">
        <v>9</v>
      </c>
      <c r="I4" s="1" t="s">
        <v>3</v>
      </c>
      <c r="J4" s="2" t="s">
        <v>4</v>
      </c>
      <c r="K4" s="3" t="s">
        <v>5</v>
      </c>
      <c r="L4" s="3" t="s">
        <v>6</v>
      </c>
      <c r="M4" s="3" t="s">
        <v>7</v>
      </c>
      <c r="N4" s="3" t="s">
        <v>8</v>
      </c>
      <c r="O4" s="4" t="s">
        <v>9</v>
      </c>
      <c r="P4" s="1" t="s">
        <v>3</v>
      </c>
      <c r="Q4" s="2" t="s">
        <v>4</v>
      </c>
      <c r="R4" s="3" t="s">
        <v>5</v>
      </c>
      <c r="S4" s="3" t="s">
        <v>6</v>
      </c>
      <c r="T4" s="3" t="s">
        <v>7</v>
      </c>
      <c r="U4" s="3" t="s">
        <v>8</v>
      </c>
      <c r="V4" s="4" t="s">
        <v>9</v>
      </c>
      <c r="W4" s="1" t="s">
        <v>3</v>
      </c>
      <c r="X4" s="2" t="s">
        <v>4</v>
      </c>
      <c r="Y4" s="3" t="s">
        <v>5</v>
      </c>
      <c r="Z4" s="3" t="s">
        <v>6</v>
      </c>
      <c r="AA4" s="3" t="s">
        <v>7</v>
      </c>
      <c r="AB4" s="4" t="s">
        <v>8</v>
      </c>
      <c r="AC4" s="4" t="s">
        <v>9</v>
      </c>
      <c r="AD4" s="1" t="s">
        <v>3</v>
      </c>
      <c r="AE4" s="2" t="s">
        <v>4</v>
      </c>
      <c r="AF4" s="3" t="s">
        <v>5</v>
      </c>
      <c r="AG4" s="3" t="s">
        <v>6</v>
      </c>
      <c r="AH4" s="3" t="s">
        <v>7</v>
      </c>
      <c r="AI4" s="4" t="s">
        <v>8</v>
      </c>
      <c r="AJ4" s="4" t="s">
        <v>9</v>
      </c>
      <c r="AK4" s="1" t="s">
        <v>3</v>
      </c>
      <c r="AL4" s="2" t="s">
        <v>4</v>
      </c>
      <c r="AM4" s="3" t="s">
        <v>5</v>
      </c>
      <c r="AN4" s="3" t="s">
        <v>6</v>
      </c>
      <c r="AO4" s="3" t="s">
        <v>7</v>
      </c>
      <c r="AP4" s="3" t="s">
        <v>8</v>
      </c>
      <c r="AQ4" s="4" t="s">
        <v>9</v>
      </c>
      <c r="AR4" s="1" t="s">
        <v>3</v>
      </c>
      <c r="AS4" s="2" t="s">
        <v>4</v>
      </c>
      <c r="AT4" s="3" t="s">
        <v>5</v>
      </c>
      <c r="AU4" s="3" t="s">
        <v>6</v>
      </c>
      <c r="AV4" s="3" t="s">
        <v>7</v>
      </c>
      <c r="AW4" s="3" t="s">
        <v>8</v>
      </c>
      <c r="AX4" s="4" t="s">
        <v>9</v>
      </c>
      <c r="AY4" s="1" t="s">
        <v>3</v>
      </c>
      <c r="AZ4" s="2" t="s">
        <v>4</v>
      </c>
      <c r="BA4" s="3" t="s">
        <v>5</v>
      </c>
      <c r="BB4" s="3" t="s">
        <v>6</v>
      </c>
      <c r="BC4" s="3" t="s">
        <v>7</v>
      </c>
      <c r="BD4" s="3" t="s">
        <v>8</v>
      </c>
      <c r="BE4" s="4" t="s">
        <v>9</v>
      </c>
      <c r="BF4" s="1" t="s">
        <v>10</v>
      </c>
      <c r="BG4" s="2" t="s">
        <v>4</v>
      </c>
      <c r="BH4" s="3" t="s">
        <v>5</v>
      </c>
      <c r="BI4" s="3" t="s">
        <v>6</v>
      </c>
      <c r="BJ4" s="3" t="s">
        <v>7</v>
      </c>
      <c r="BK4" s="3" t="s">
        <v>8</v>
      </c>
      <c r="BL4" s="4" t="s">
        <v>9</v>
      </c>
      <c r="BM4" s="1" t="s">
        <v>10</v>
      </c>
      <c r="BN4" s="2" t="s">
        <v>4</v>
      </c>
      <c r="BO4" s="3" t="s">
        <v>5</v>
      </c>
      <c r="BP4" s="3" t="s">
        <v>6</v>
      </c>
      <c r="BQ4" s="3" t="s">
        <v>7</v>
      </c>
      <c r="BR4" s="3" t="s">
        <v>8</v>
      </c>
      <c r="BS4" s="4" t="s">
        <v>9</v>
      </c>
      <c r="BT4" s="1" t="s">
        <v>10</v>
      </c>
      <c r="BU4" s="2" t="s">
        <v>4</v>
      </c>
      <c r="BV4" s="3" t="s">
        <v>5</v>
      </c>
      <c r="BW4" s="3" t="s">
        <v>6</v>
      </c>
      <c r="BX4" s="3" t="s">
        <v>7</v>
      </c>
      <c r="BY4" s="3" t="s">
        <v>8</v>
      </c>
      <c r="BZ4" s="4" t="s">
        <v>9</v>
      </c>
      <c r="CA4" s="1" t="s">
        <v>10</v>
      </c>
      <c r="CB4" s="2" t="s">
        <v>4</v>
      </c>
      <c r="CC4" s="3" t="s">
        <v>5</v>
      </c>
      <c r="CD4" s="3" t="s">
        <v>6</v>
      </c>
      <c r="CE4" s="3" t="s">
        <v>7</v>
      </c>
      <c r="CF4" s="3" t="s">
        <v>8</v>
      </c>
      <c r="CG4" s="4" t="s">
        <v>9</v>
      </c>
      <c r="CH4" s="1" t="s">
        <v>10</v>
      </c>
      <c r="CI4" s="2" t="s">
        <v>4</v>
      </c>
      <c r="CJ4" s="3" t="s">
        <v>5</v>
      </c>
      <c r="CK4" s="3" t="s">
        <v>6</v>
      </c>
      <c r="CL4" s="3" t="s">
        <v>7</v>
      </c>
      <c r="CM4" s="3" t="s">
        <v>8</v>
      </c>
      <c r="CN4" s="4" t="s">
        <v>9</v>
      </c>
      <c r="CO4" s="1" t="s">
        <v>10</v>
      </c>
      <c r="CP4" s="2" t="s">
        <v>4</v>
      </c>
      <c r="CQ4" s="3" t="s">
        <v>5</v>
      </c>
      <c r="CR4" s="3" t="s">
        <v>6</v>
      </c>
      <c r="CS4" s="3" t="s">
        <v>7</v>
      </c>
      <c r="CT4" s="3" t="s">
        <v>8</v>
      </c>
      <c r="CU4" s="4" t="s">
        <v>9</v>
      </c>
    </row>
    <row r="5" spans="1:99" x14ac:dyDescent="0.3">
      <c r="A5" s="133"/>
      <c r="B5" s="5">
        <v>1</v>
      </c>
      <c r="C5" s="6">
        <v>2</v>
      </c>
      <c r="D5" s="7" t="s">
        <v>11</v>
      </c>
      <c r="E5" s="7" t="s">
        <v>12</v>
      </c>
      <c r="F5" s="7" t="s">
        <v>13</v>
      </c>
      <c r="G5" s="7" t="s">
        <v>14</v>
      </c>
      <c r="H5" s="8" t="s">
        <v>15</v>
      </c>
      <c r="I5" s="5">
        <v>1</v>
      </c>
      <c r="J5" s="6">
        <v>2</v>
      </c>
      <c r="K5" s="7" t="s">
        <v>11</v>
      </c>
      <c r="L5" s="7" t="s">
        <v>12</v>
      </c>
      <c r="M5" s="7" t="s">
        <v>13</v>
      </c>
      <c r="N5" s="7" t="s">
        <v>14</v>
      </c>
      <c r="O5" s="8" t="s">
        <v>15</v>
      </c>
      <c r="P5" s="5">
        <v>1</v>
      </c>
      <c r="Q5" s="6">
        <v>2</v>
      </c>
      <c r="R5" s="7" t="s">
        <v>11</v>
      </c>
      <c r="S5" s="7" t="s">
        <v>12</v>
      </c>
      <c r="T5" s="7" t="s">
        <v>13</v>
      </c>
      <c r="U5" s="7" t="s">
        <v>14</v>
      </c>
      <c r="V5" s="8" t="s">
        <v>15</v>
      </c>
      <c r="W5" s="5">
        <v>1</v>
      </c>
      <c r="X5" s="6">
        <v>2</v>
      </c>
      <c r="Y5" s="7" t="s">
        <v>11</v>
      </c>
      <c r="Z5" s="7" t="s">
        <v>12</v>
      </c>
      <c r="AA5" s="7" t="s">
        <v>13</v>
      </c>
      <c r="AB5" s="7" t="s">
        <v>14</v>
      </c>
      <c r="AC5" s="8" t="s">
        <v>15</v>
      </c>
      <c r="AD5" s="5">
        <v>1</v>
      </c>
      <c r="AE5" s="6">
        <v>2</v>
      </c>
      <c r="AF5" s="7" t="s">
        <v>11</v>
      </c>
      <c r="AG5" s="7" t="s">
        <v>12</v>
      </c>
      <c r="AH5" s="7" t="s">
        <v>13</v>
      </c>
      <c r="AI5" s="8" t="s">
        <v>14</v>
      </c>
      <c r="AJ5" s="8" t="s">
        <v>15</v>
      </c>
      <c r="AK5" s="5">
        <v>1</v>
      </c>
      <c r="AL5" s="6">
        <v>2</v>
      </c>
      <c r="AM5" s="7" t="s">
        <v>11</v>
      </c>
      <c r="AN5" s="7" t="s">
        <v>12</v>
      </c>
      <c r="AO5" s="7" t="s">
        <v>13</v>
      </c>
      <c r="AP5" s="7" t="s">
        <v>14</v>
      </c>
      <c r="AQ5" s="8" t="s">
        <v>15</v>
      </c>
      <c r="AR5" s="5">
        <v>1</v>
      </c>
      <c r="AS5" s="6">
        <v>2</v>
      </c>
      <c r="AT5" s="7" t="s">
        <v>11</v>
      </c>
      <c r="AU5" s="7" t="s">
        <v>12</v>
      </c>
      <c r="AV5" s="7" t="s">
        <v>13</v>
      </c>
      <c r="AW5" s="7" t="s">
        <v>14</v>
      </c>
      <c r="AX5" s="8" t="s">
        <v>15</v>
      </c>
      <c r="AY5" s="5">
        <v>1</v>
      </c>
      <c r="AZ5" s="6">
        <v>2</v>
      </c>
      <c r="BA5" s="7" t="s">
        <v>11</v>
      </c>
      <c r="BB5" s="7" t="s">
        <v>12</v>
      </c>
      <c r="BC5" s="7" t="s">
        <v>13</v>
      </c>
      <c r="BD5" s="7" t="s">
        <v>14</v>
      </c>
      <c r="BE5" s="8" t="s">
        <v>15</v>
      </c>
      <c r="BF5" s="5">
        <v>1</v>
      </c>
      <c r="BG5" s="6">
        <v>2</v>
      </c>
      <c r="BH5" s="7" t="s">
        <v>11</v>
      </c>
      <c r="BI5" s="7" t="s">
        <v>12</v>
      </c>
      <c r="BJ5" s="7" t="s">
        <v>13</v>
      </c>
      <c r="BK5" s="7" t="s">
        <v>14</v>
      </c>
      <c r="BL5" s="8" t="s">
        <v>15</v>
      </c>
      <c r="BM5" s="5">
        <v>1</v>
      </c>
      <c r="BN5" s="6">
        <v>2</v>
      </c>
      <c r="BO5" s="7" t="s">
        <v>11</v>
      </c>
      <c r="BP5" s="7" t="s">
        <v>12</v>
      </c>
      <c r="BQ5" s="7" t="s">
        <v>13</v>
      </c>
      <c r="BR5" s="7" t="s">
        <v>14</v>
      </c>
      <c r="BS5" s="8" t="s">
        <v>15</v>
      </c>
      <c r="BT5" s="5">
        <v>1</v>
      </c>
      <c r="BU5" s="6">
        <v>2</v>
      </c>
      <c r="BV5" s="7" t="s">
        <v>11</v>
      </c>
      <c r="BW5" s="7" t="s">
        <v>12</v>
      </c>
      <c r="BX5" s="7" t="s">
        <v>13</v>
      </c>
      <c r="BY5" s="7" t="s">
        <v>14</v>
      </c>
      <c r="BZ5" s="8" t="s">
        <v>15</v>
      </c>
      <c r="CA5" s="5">
        <v>1</v>
      </c>
      <c r="CB5" s="6">
        <v>2</v>
      </c>
      <c r="CC5" s="7" t="s">
        <v>11</v>
      </c>
      <c r="CD5" s="7" t="s">
        <v>12</v>
      </c>
      <c r="CE5" s="7" t="s">
        <v>13</v>
      </c>
      <c r="CF5" s="7" t="s">
        <v>14</v>
      </c>
      <c r="CG5" s="8" t="s">
        <v>15</v>
      </c>
      <c r="CH5" s="5">
        <v>1</v>
      </c>
      <c r="CI5" s="6">
        <v>2</v>
      </c>
      <c r="CJ5" s="7" t="s">
        <v>11</v>
      </c>
      <c r="CK5" s="7" t="s">
        <v>12</v>
      </c>
      <c r="CL5" s="7" t="s">
        <v>13</v>
      </c>
      <c r="CM5" s="7" t="s">
        <v>14</v>
      </c>
      <c r="CN5" s="8" t="s">
        <v>15</v>
      </c>
      <c r="CO5" s="5">
        <v>1</v>
      </c>
      <c r="CP5" s="6">
        <v>2</v>
      </c>
      <c r="CQ5" s="7" t="s">
        <v>11</v>
      </c>
      <c r="CR5" s="7" t="s">
        <v>12</v>
      </c>
      <c r="CS5" s="7" t="s">
        <v>13</v>
      </c>
      <c r="CT5" s="7" t="s">
        <v>14</v>
      </c>
      <c r="CU5" s="8" t="s">
        <v>15</v>
      </c>
    </row>
    <row r="6" spans="1:99" x14ac:dyDescent="0.3">
      <c r="A6" s="31" t="s">
        <v>16</v>
      </c>
      <c r="B6" s="32">
        <f>+B28</f>
        <v>1351705.490764</v>
      </c>
      <c r="C6" s="32">
        <f t="shared" ref="C6:E6" si="0">+C28</f>
        <v>1342865.29337568</v>
      </c>
      <c r="D6" s="32">
        <f t="shared" si="0"/>
        <v>1342075.1474827901</v>
      </c>
      <c r="E6" s="32">
        <f t="shared" si="0"/>
        <v>1340782.9199042101</v>
      </c>
      <c r="F6" s="33">
        <f>+C6/B6</f>
        <v>0.99345996783417412</v>
      </c>
      <c r="G6" s="33">
        <f>+D6/B6</f>
        <v>0.99287541306370908</v>
      </c>
      <c r="H6" s="34">
        <f>+E6/B6</f>
        <v>0.99191941518738946</v>
      </c>
      <c r="I6" s="32">
        <f>+I28</f>
        <v>1455600.81</v>
      </c>
      <c r="J6" s="32">
        <f t="shared" ref="J6:L6" si="1">+J28</f>
        <v>1451305.68</v>
      </c>
      <c r="K6" s="32">
        <f t="shared" si="1"/>
        <v>1451254.18</v>
      </c>
      <c r="L6" s="32">
        <f t="shared" si="1"/>
        <v>1450772.60184209</v>
      </c>
      <c r="M6" s="33">
        <f>+J6/I6</f>
        <v>0.9970492390698793</v>
      </c>
      <c r="N6" s="33">
        <f>+K6/I6</f>
        <v>0.99701385849050184</v>
      </c>
      <c r="O6" s="34">
        <f>+L6/I6</f>
        <v>0.99668301355375721</v>
      </c>
      <c r="P6" s="32">
        <f>+P28</f>
        <v>1510529.05</v>
      </c>
      <c r="Q6" s="32">
        <f t="shared" ref="Q6:S6" si="2">+Q28</f>
        <v>1507682.4000000001</v>
      </c>
      <c r="R6" s="32">
        <f t="shared" si="2"/>
        <v>1506783.37</v>
      </c>
      <c r="S6" s="32">
        <f t="shared" si="2"/>
        <v>1505990.1400000001</v>
      </c>
      <c r="T6" s="33">
        <f>+Q6/P6</f>
        <v>0.99811546159936482</v>
      </c>
      <c r="U6" s="33">
        <f>+R6/P6</f>
        <v>0.99752028602164255</v>
      </c>
      <c r="V6" s="34">
        <f>+S6/P6</f>
        <v>0.99699515212898426</v>
      </c>
      <c r="W6" s="32">
        <f>+W28</f>
        <v>1591939.16</v>
      </c>
      <c r="X6" s="32">
        <f t="shared" ref="X6:Z6" si="3">+X28</f>
        <v>1452173.32</v>
      </c>
      <c r="Y6" s="32">
        <f t="shared" si="3"/>
        <v>1448188.14</v>
      </c>
      <c r="Z6" s="32">
        <f t="shared" si="3"/>
        <v>1577360.2222859999</v>
      </c>
      <c r="AA6" s="33">
        <f>+X6/W6</f>
        <v>0.91220403171689057</v>
      </c>
      <c r="AB6" s="33">
        <f>+Y6/W6</f>
        <v>0.90970068227984291</v>
      </c>
      <c r="AC6" s="34">
        <f>+Z6/W6</f>
        <v>0.99084202582591163</v>
      </c>
      <c r="AD6" s="32">
        <f>+AD28</f>
        <v>1737408.1500000001</v>
      </c>
      <c r="AE6" s="32">
        <f t="shared" ref="AE6:AG6" si="4">+AE28</f>
        <v>1736754.31</v>
      </c>
      <c r="AF6" s="32">
        <f t="shared" si="4"/>
        <v>1736043.6300000001</v>
      </c>
      <c r="AG6" s="32">
        <f t="shared" si="4"/>
        <v>1724900.0899999999</v>
      </c>
      <c r="AH6" s="33">
        <f>+AE6/AD6</f>
        <v>0.9996236693145476</v>
      </c>
      <c r="AI6" s="34">
        <f>+AF6/AD6</f>
        <v>0.9992146232305863</v>
      </c>
      <c r="AJ6" s="35">
        <f>+AG6/AD6</f>
        <v>0.99280073596984086</v>
      </c>
      <c r="AK6" s="32">
        <f>+AK28</f>
        <v>1932614.46</v>
      </c>
      <c r="AL6" s="32">
        <f t="shared" ref="AL6:AN6" si="5">+AL28</f>
        <v>1932156.5799999998</v>
      </c>
      <c r="AM6" s="32">
        <f t="shared" si="5"/>
        <v>1931845.71</v>
      </c>
      <c r="AN6" s="32">
        <f t="shared" si="5"/>
        <v>1923534.3199999998</v>
      </c>
      <c r="AO6" s="33">
        <f>+AL6/AK6</f>
        <v>0.99976307742207404</v>
      </c>
      <c r="AP6" s="33">
        <f>+AM6/AK6</f>
        <v>0.99960222278374133</v>
      </c>
      <c r="AQ6" s="34">
        <f>+AN6/AK6</f>
        <v>0.99530162886186824</v>
      </c>
      <c r="AR6" s="32">
        <f>+AR28</f>
        <v>1950277.3959999999</v>
      </c>
      <c r="AS6" s="32">
        <f t="shared" ref="AS6:AU6" si="6">+AS28</f>
        <v>1948293.3146536602</v>
      </c>
      <c r="AT6" s="32">
        <f t="shared" si="6"/>
        <v>1945248.0173802099</v>
      </c>
      <c r="AU6" s="32">
        <f t="shared" si="6"/>
        <v>1941714.1473827902</v>
      </c>
      <c r="AV6" s="33">
        <f>+AS6/AR6</f>
        <v>0.99898266710653105</v>
      </c>
      <c r="AW6" s="33">
        <f>+AT6/AR6</f>
        <v>0.99742119832281029</v>
      </c>
      <c r="AX6" s="34">
        <f>+AU6/AR6</f>
        <v>0.99560921506100986</v>
      </c>
      <c r="AY6" s="32">
        <f>+AY28</f>
        <v>2179363.9669280001</v>
      </c>
      <c r="AZ6" s="32">
        <f t="shared" ref="AZ6:BB6" si="7">+AZ28</f>
        <v>2176814.3816044303</v>
      </c>
      <c r="BA6" s="32">
        <f t="shared" si="7"/>
        <v>2170419.5791976601</v>
      </c>
      <c r="BB6" s="32">
        <f t="shared" si="7"/>
        <v>2170419.5791976601</v>
      </c>
      <c r="BC6" s="33">
        <f>+AZ6/AY6</f>
        <v>0.99883012412691963</v>
      </c>
      <c r="BD6" s="33">
        <f>+BA6/AY6</f>
        <v>0.99589587243522804</v>
      </c>
      <c r="BE6" s="34">
        <f>+BB6/AY6</f>
        <v>0.99589587243522804</v>
      </c>
      <c r="BF6" s="32">
        <f>+BF28</f>
        <v>2355654.6173479999</v>
      </c>
      <c r="BG6" s="32">
        <f t="shared" ref="BG6:BI6" si="8">+BG28</f>
        <v>2325458.4498718097</v>
      </c>
      <c r="BH6" s="32">
        <f t="shared" si="8"/>
        <v>2323847.4732699697</v>
      </c>
      <c r="BI6" s="32">
        <f t="shared" si="8"/>
        <v>2318612.5028649699</v>
      </c>
      <c r="BJ6" s="33">
        <f>+BG6/BF6</f>
        <v>0.98718141137762161</v>
      </c>
      <c r="BK6" s="33">
        <f>+BH6/BF6</f>
        <v>0.98649753497656678</v>
      </c>
      <c r="BL6" s="34">
        <f>+BI6/BF6</f>
        <v>0.98427523533788153</v>
      </c>
      <c r="BM6" s="32">
        <f>+BM28</f>
        <v>2726106.4927310003</v>
      </c>
      <c r="BN6" s="32">
        <f t="shared" ref="BN6:BP6" si="9">+BN28</f>
        <v>2712085.2045955909</v>
      </c>
      <c r="BO6" s="32">
        <f t="shared" si="9"/>
        <v>2706464.0289362404</v>
      </c>
      <c r="BP6" s="32">
        <f t="shared" si="9"/>
        <v>2702450.0333566102</v>
      </c>
      <c r="BQ6" s="33">
        <f>+BN6/BM6</f>
        <v>0.99485666162609709</v>
      </c>
      <c r="BR6" s="33">
        <f>+BO6/BM6</f>
        <v>0.99279468214204569</v>
      </c>
      <c r="BS6" s="34">
        <f>+BP6/BM6</f>
        <v>0.99132225412416253</v>
      </c>
      <c r="BT6" s="32">
        <f>+BT28</f>
        <v>2641564.6187999998</v>
      </c>
      <c r="BU6" s="32">
        <f t="shared" ref="BU6:BW6" si="10">+BU28</f>
        <v>2637530.5157445497</v>
      </c>
      <c r="BV6" s="32">
        <f t="shared" si="10"/>
        <v>2633879.44051013</v>
      </c>
      <c r="BW6" s="32">
        <f t="shared" si="10"/>
        <v>2628824.6324867699</v>
      </c>
      <c r="BX6" s="33">
        <f>+BU6/BT6</f>
        <v>0.99847283574789747</v>
      </c>
      <c r="BY6" s="33">
        <f>+BV6/BT6</f>
        <v>0.99709067185592415</v>
      </c>
      <c r="BZ6" s="34">
        <f>+BW6/BT6</f>
        <v>0.99517710593844289</v>
      </c>
      <c r="CA6" s="32">
        <f>+CA28</f>
        <v>2917627.7093890002</v>
      </c>
      <c r="CB6" s="32">
        <f t="shared" ref="CB6:CD6" si="11">+CB28</f>
        <v>2905493.36107786</v>
      </c>
      <c r="CC6" s="32">
        <f t="shared" si="11"/>
        <v>2903620.5679415502</v>
      </c>
      <c r="CD6" s="32">
        <f t="shared" si="11"/>
        <v>2902055.68796355</v>
      </c>
      <c r="CE6" s="33">
        <f>+CB6/CA6</f>
        <v>0.99584102239223615</v>
      </c>
      <c r="CF6" s="33">
        <f>+CC6/CA6</f>
        <v>0.99519913339101673</v>
      </c>
      <c r="CG6" s="34">
        <f>+CD6/CA6</f>
        <v>0.99466277984153395</v>
      </c>
      <c r="CH6" s="32">
        <f>+CH28</f>
        <v>3747629.5465619997</v>
      </c>
      <c r="CI6" s="32">
        <f t="shared" ref="CI6:CK6" si="12">+CI28</f>
        <v>3734872.5339398398</v>
      </c>
      <c r="CJ6" s="32">
        <f t="shared" si="12"/>
        <v>3731824.6654882999</v>
      </c>
      <c r="CK6" s="32">
        <f t="shared" si="12"/>
        <v>3731824.2064372995</v>
      </c>
      <c r="CL6" s="33">
        <f>+CI6/CH6</f>
        <v>0.99659597821405188</v>
      </c>
      <c r="CM6" s="33">
        <f>+CJ6/CH6</f>
        <v>0.99578269920296714</v>
      </c>
      <c r="CN6" s="34">
        <f>+CK6/CH6</f>
        <v>0.99578257671193793</v>
      </c>
      <c r="CO6" s="32">
        <f>+CO28</f>
        <v>4323547.7944029998</v>
      </c>
      <c r="CP6" s="32">
        <f t="shared" ref="CP6:CR6" si="13">+CP28</f>
        <v>1727856.2185722999</v>
      </c>
      <c r="CQ6" s="32">
        <f t="shared" si="13"/>
        <v>1707032.1771839501</v>
      </c>
      <c r="CR6" s="32">
        <f t="shared" si="13"/>
        <v>1707031.93542795</v>
      </c>
      <c r="CS6" s="33">
        <f>+CP6/CO6</f>
        <v>0.39963851464972278</v>
      </c>
      <c r="CT6" s="33">
        <f>+CQ6/CO6</f>
        <v>0.39482209018107062</v>
      </c>
      <c r="CU6" s="34">
        <f>+CR6/CO6</f>
        <v>0.3948220342649546</v>
      </c>
    </row>
    <row r="7" spans="1:99" x14ac:dyDescent="0.3">
      <c r="A7" s="31" t="s">
        <v>17</v>
      </c>
      <c r="B7" s="32">
        <f>+B32</f>
        <v>740303.98</v>
      </c>
      <c r="C7" s="36">
        <v>738596.21</v>
      </c>
      <c r="D7" s="37">
        <f>+D32</f>
        <v>711941.73545406002</v>
      </c>
      <c r="E7" s="37">
        <f>+E32</f>
        <v>253323.86324266001</v>
      </c>
      <c r="F7" s="33">
        <f t="shared" ref="F7:F15" si="14">+C7/B7</f>
        <v>0.99769315031914318</v>
      </c>
      <c r="G7" s="33">
        <f t="shared" ref="G7:G15" si="15">+D7/B7</f>
        <v>0.96168838029759074</v>
      </c>
      <c r="H7" s="34">
        <f t="shared" ref="H7:H15" si="16">+E7/B7</f>
        <v>0.34218897923885266</v>
      </c>
      <c r="I7" s="32">
        <v>824113.33</v>
      </c>
      <c r="J7" s="36">
        <v>823460.27</v>
      </c>
      <c r="K7" s="37">
        <f>+K32</f>
        <v>789521.41999999993</v>
      </c>
      <c r="L7" s="37">
        <f>+L32</f>
        <v>309793.09999999998</v>
      </c>
      <c r="M7" s="33">
        <f t="shared" ref="M7:M11" si="17">+J7/I7</f>
        <v>0.99920756044560044</v>
      </c>
      <c r="N7" s="33">
        <f t="shared" ref="N7:N11" si="18">+K7/I7</f>
        <v>0.9580252997485188</v>
      </c>
      <c r="O7" s="34">
        <f t="shared" ref="O7:O11" si="19">+L7/I7</f>
        <v>0.37591079857912257</v>
      </c>
      <c r="P7" s="32">
        <v>400633.77999999997</v>
      </c>
      <c r="Q7" s="36">
        <v>391399.07</v>
      </c>
      <c r="R7" s="37">
        <f>+R32</f>
        <v>380917.47</v>
      </c>
      <c r="S7" s="37">
        <f>+S32</f>
        <v>129718.11</v>
      </c>
      <c r="T7" s="33">
        <f t="shared" ref="T7:T11" si="20">+Q7/P7</f>
        <v>0.97694974697340808</v>
      </c>
      <c r="U7" s="33">
        <f t="shared" ref="U7:U11" si="21">+R7/P7</f>
        <v>0.95078720022061047</v>
      </c>
      <c r="V7" s="34">
        <f t="shared" ref="V7:V11" si="22">+S7/P7</f>
        <v>0.32378225820099349</v>
      </c>
      <c r="W7" s="32">
        <v>227969.81</v>
      </c>
      <c r="X7" s="36">
        <v>226924.52</v>
      </c>
      <c r="Y7" s="37">
        <f>+Y32</f>
        <v>224197.36000000002</v>
      </c>
      <c r="Z7" s="37">
        <f>+Z32</f>
        <v>88355.05</v>
      </c>
      <c r="AA7" s="33">
        <f t="shared" ref="AA7:AA11" si="23">+X7/W7</f>
        <v>0.99541478759841051</v>
      </c>
      <c r="AB7" s="33">
        <f t="shared" ref="AB7:AB11" si="24">+Y7/W7</f>
        <v>0.9834519755050023</v>
      </c>
      <c r="AC7" s="34">
        <f t="shared" ref="AC7:AC11" si="25">+Z7/W7</f>
        <v>0.38757346860972514</v>
      </c>
      <c r="AD7" s="32">
        <v>398723.4</v>
      </c>
      <c r="AE7" s="36">
        <v>398118.79</v>
      </c>
      <c r="AF7" s="37">
        <f>+AF32</f>
        <v>395410.41000000003</v>
      </c>
      <c r="AG7" s="37">
        <f>+AG32</f>
        <v>120931.56</v>
      </c>
      <c r="AH7" s="33">
        <f t="shared" ref="AH7:AH11" si="26">+AE7/AD7</f>
        <v>0.99848363552277086</v>
      </c>
      <c r="AI7" s="34">
        <f t="shared" ref="AI7:AI11" si="27">+AF7/AD7</f>
        <v>0.99169100684835654</v>
      </c>
      <c r="AJ7" s="35">
        <f t="shared" ref="AJ7:AJ11" si="28">+AG7/AD7</f>
        <v>0.30329687196688226</v>
      </c>
      <c r="AK7" s="32">
        <v>425807.2</v>
      </c>
      <c r="AL7" s="36">
        <v>425054.02999999997</v>
      </c>
      <c r="AM7" s="37">
        <f>+AM32</f>
        <v>423303.04</v>
      </c>
      <c r="AN7" s="37">
        <f>+AN32</f>
        <v>34194.769999999997</v>
      </c>
      <c r="AO7" s="33">
        <f t="shared" ref="AO7:AO11" si="29">+AL7/AK7</f>
        <v>0.99823119477547573</v>
      </c>
      <c r="AP7" s="33">
        <f t="shared" ref="AP7:AP11" si="30">+AM7/AK7</f>
        <v>0.99411902851807099</v>
      </c>
      <c r="AQ7" s="34">
        <f t="shared" ref="AQ7:AQ11" si="31">+AN7/AK7</f>
        <v>8.03057580989706E-2</v>
      </c>
      <c r="AR7" s="32">
        <v>445435.88999999996</v>
      </c>
      <c r="AS7" s="36">
        <v>396910.18</v>
      </c>
      <c r="AT7" s="37">
        <f>+AT32</f>
        <v>34860.641846779996</v>
      </c>
      <c r="AU7" s="37">
        <f>+AU32</f>
        <v>34853.641846779996</v>
      </c>
      <c r="AV7" s="33">
        <f t="shared" ref="AV7:AV11" si="32">+AS7/AR7</f>
        <v>0.89106017029745854</v>
      </c>
      <c r="AW7" s="33">
        <f t="shared" ref="AW7:AW11" si="33">+AT7/AR7</f>
        <v>7.8261861312477532E-2</v>
      </c>
      <c r="AX7" s="34">
        <f t="shared" ref="AX7:AX11" si="34">+AU7/AR7</f>
        <v>7.8246146368627811E-2</v>
      </c>
      <c r="AY7" s="32">
        <v>289213.08</v>
      </c>
      <c r="AZ7" s="36">
        <v>284916.45</v>
      </c>
      <c r="BA7" s="37">
        <f>+BA32</f>
        <v>43946.31</v>
      </c>
      <c r="BB7" s="37">
        <f>+BB32</f>
        <v>43946.31</v>
      </c>
      <c r="BC7" s="33">
        <f t="shared" ref="BC7:BC11" si="35">+AZ7/AY7</f>
        <v>0.98514372171549081</v>
      </c>
      <c r="BD7" s="33">
        <f t="shared" ref="BD7:BD11" si="36">+BA7/AY7</f>
        <v>0.15195132253354515</v>
      </c>
      <c r="BE7" s="34">
        <f t="shared" ref="BE7:BE11" si="37">+BB7/AY7</f>
        <v>0.15195132253354515</v>
      </c>
      <c r="BF7" s="32">
        <v>429941.63847000001</v>
      </c>
      <c r="BG7" s="36">
        <v>415620.60174901009</v>
      </c>
      <c r="BH7" s="37">
        <v>85137.094441439986</v>
      </c>
      <c r="BI7" s="37">
        <v>85137.094441439986</v>
      </c>
      <c r="BJ7" s="33">
        <f t="shared" ref="BJ7:BJ11" si="38">+BG7/BF7</f>
        <v>0.96669074255763388</v>
      </c>
      <c r="BK7" s="33">
        <f t="shared" ref="BK7:BK11" si="39">+BH7/BF7</f>
        <v>0.19802011906641739</v>
      </c>
      <c r="BL7" s="34">
        <f t="shared" ref="BL7:BL11" si="40">+BI7/BF7</f>
        <v>0.19802011906641739</v>
      </c>
      <c r="BM7" s="32">
        <f>+BM32</f>
        <v>1013523.0150360001</v>
      </c>
      <c r="BN7" s="36">
        <f>+BN32</f>
        <v>1001477.3868525601</v>
      </c>
      <c r="BO7" s="37">
        <f>+BO32</f>
        <v>323016.59650123003</v>
      </c>
      <c r="BP7" s="37">
        <f>+BP32</f>
        <v>323016.59650123003</v>
      </c>
      <c r="BQ7" s="33">
        <f t="shared" ref="BQ7:BQ11" si="41">+BN7/BM7</f>
        <v>0.98811509161140054</v>
      </c>
      <c r="BR7" s="33">
        <f t="shared" ref="BR7:BR11" si="42">+BO7/BM7</f>
        <v>0.31870672072479439</v>
      </c>
      <c r="BS7" s="34">
        <f t="shared" ref="BS7:BS11" si="43">+BP7/BM7</f>
        <v>0.31870672072479439</v>
      </c>
      <c r="BT7" s="32">
        <f>+BT32</f>
        <v>805915.74048400007</v>
      </c>
      <c r="BU7" s="36">
        <f t="shared" ref="BU7:BW7" si="44">+BU32</f>
        <v>767529.70332055003</v>
      </c>
      <c r="BV7" s="37">
        <f t="shared" si="44"/>
        <v>181483.92792252998</v>
      </c>
      <c r="BW7" s="37">
        <f t="shared" si="44"/>
        <v>181457.83082652997</v>
      </c>
      <c r="BX7" s="33">
        <f t="shared" ref="BX7:BX11" si="45">+BU7/BT7</f>
        <v>0.95236966442621296</v>
      </c>
      <c r="BY7" s="33">
        <f t="shared" ref="BY7:BY11" si="46">+BV7/BT7</f>
        <v>0.22518970508447714</v>
      </c>
      <c r="BZ7" s="34">
        <f t="shared" ref="BZ7:BZ11" si="47">+BW7/BT7</f>
        <v>0.22515732316824313</v>
      </c>
      <c r="CA7" s="32">
        <f>+CA32</f>
        <v>1156132.0306159998</v>
      </c>
      <c r="CB7" s="36">
        <f t="shared" ref="CB7:CD7" si="48">+CB32</f>
        <v>1080620.1028050899</v>
      </c>
      <c r="CC7" s="37">
        <f t="shared" si="48"/>
        <v>105471.10144688001</v>
      </c>
      <c r="CD7" s="37">
        <f t="shared" si="48"/>
        <v>99478.168439879999</v>
      </c>
      <c r="CE7" s="33">
        <f t="shared" ref="CE7:CE11" si="49">+CB7/CA7</f>
        <v>0.93468572290080365</v>
      </c>
      <c r="CF7" s="33">
        <f t="shared" ref="CF7:CF11" si="50">+CC7/CA7</f>
        <v>9.1227557626514202E-2</v>
      </c>
      <c r="CG7" s="34">
        <f t="shared" ref="CG7:CG11" si="51">+CD7/CA7</f>
        <v>8.6043951560512463E-2</v>
      </c>
      <c r="CH7" s="32">
        <f>+CH32</f>
        <v>1232572.716121</v>
      </c>
      <c r="CI7" s="36">
        <f t="shared" ref="CI7:CK7" si="52">+CI32</f>
        <v>1192891.6489076801</v>
      </c>
      <c r="CJ7" s="37">
        <f t="shared" si="52"/>
        <v>125398.15727522998</v>
      </c>
      <c r="CK7" s="37">
        <f t="shared" si="52"/>
        <v>125368.55780310999</v>
      </c>
      <c r="CL7" s="33">
        <f t="shared" ref="CL7:CL11" si="53">+CI7/CH7</f>
        <v>0.96780630733235817</v>
      </c>
      <c r="CM7" s="33">
        <f t="shared" ref="CM7:CM11" si="54">+CJ7/CH7</f>
        <v>0.10173692443060683</v>
      </c>
      <c r="CN7" s="34">
        <f t="shared" ref="CN7:CN11" si="55">+CK7/CH7</f>
        <v>0.10171291004854818</v>
      </c>
      <c r="CO7" s="32">
        <f>+CO32</f>
        <v>1661433.9949</v>
      </c>
      <c r="CP7" s="36">
        <f t="shared" ref="CP7:CR7" si="56">+CP32</f>
        <v>511453.05130200001</v>
      </c>
      <c r="CQ7" s="37">
        <f t="shared" si="56"/>
        <v>82339.210749519989</v>
      </c>
      <c r="CR7" s="37">
        <f t="shared" si="56"/>
        <v>82329.50602719</v>
      </c>
      <c r="CS7" s="33">
        <f t="shared" ref="CS7:CS11" si="57">+CP7/CO7</f>
        <v>0.30783832091553165</v>
      </c>
      <c r="CT7" s="33">
        <f t="shared" ref="CT7:CT11" si="58">+CQ7/CO7</f>
        <v>4.9559122422119392E-2</v>
      </c>
      <c r="CU7" s="34">
        <f t="shared" ref="CU7:CU11" si="59">+CR7/CO7</f>
        <v>4.9553281249758781E-2</v>
      </c>
    </row>
    <row r="8" spans="1:99" x14ac:dyDescent="0.3">
      <c r="A8" s="9" t="s">
        <v>18</v>
      </c>
      <c r="B8" s="10">
        <f>SUM(B6:B7)</f>
        <v>2092009.470764</v>
      </c>
      <c r="C8" s="11">
        <f t="shared" ref="C8:BI8" si="60">SUM(C6:C7)</f>
        <v>2081461.50337568</v>
      </c>
      <c r="D8" s="11">
        <f t="shared" si="60"/>
        <v>2054016.8829368502</v>
      </c>
      <c r="E8" s="11">
        <f t="shared" si="60"/>
        <v>1594106.7831468701</v>
      </c>
      <c r="F8" s="12">
        <f t="shared" si="14"/>
        <v>0.99495797340512615</v>
      </c>
      <c r="G8" s="12">
        <f t="shared" si="15"/>
        <v>0.98183918937361458</v>
      </c>
      <c r="H8" s="13">
        <f t="shared" si="16"/>
        <v>0.76199788070973873</v>
      </c>
      <c r="I8" s="10">
        <f t="shared" si="60"/>
        <v>2279714.14</v>
      </c>
      <c r="J8" s="11">
        <f t="shared" si="60"/>
        <v>2274765.9500000002</v>
      </c>
      <c r="K8" s="11">
        <f t="shared" si="60"/>
        <v>2240775.5999999996</v>
      </c>
      <c r="L8" s="11">
        <f t="shared" si="60"/>
        <v>1760565.7018420901</v>
      </c>
      <c r="M8" s="12">
        <f t="shared" si="17"/>
        <v>0.99782946909299775</v>
      </c>
      <c r="N8" s="12">
        <f t="shared" si="18"/>
        <v>0.98291955148376609</v>
      </c>
      <c r="O8" s="13">
        <f t="shared" si="19"/>
        <v>0.77227476504667814</v>
      </c>
      <c r="P8" s="10">
        <f t="shared" si="60"/>
        <v>1911162.83</v>
      </c>
      <c r="Q8" s="11">
        <f t="shared" si="60"/>
        <v>1899081.4700000002</v>
      </c>
      <c r="R8" s="11">
        <f t="shared" si="60"/>
        <v>1887700.84</v>
      </c>
      <c r="S8" s="11">
        <f t="shared" si="60"/>
        <v>1635708.2500000002</v>
      </c>
      <c r="T8" s="12">
        <f t="shared" si="20"/>
        <v>0.99367852921250055</v>
      </c>
      <c r="U8" s="12">
        <f t="shared" si="21"/>
        <v>0.98772370954912303</v>
      </c>
      <c r="V8" s="13">
        <f t="shared" si="22"/>
        <v>0.85587068999243787</v>
      </c>
      <c r="W8" s="10">
        <f t="shared" si="60"/>
        <v>1819908.97</v>
      </c>
      <c r="X8" s="11">
        <f t="shared" si="60"/>
        <v>1679097.84</v>
      </c>
      <c r="Y8" s="11">
        <f t="shared" si="60"/>
        <v>1672385.5</v>
      </c>
      <c r="Z8" s="11">
        <f t="shared" si="60"/>
        <v>1665715.272286</v>
      </c>
      <c r="AA8" s="12">
        <f t="shared" si="23"/>
        <v>0.92262737734624167</v>
      </c>
      <c r="AB8" s="12">
        <f t="shared" si="24"/>
        <v>0.91893909397017814</v>
      </c>
      <c r="AC8" s="13">
        <f t="shared" si="25"/>
        <v>0.91527395037016601</v>
      </c>
      <c r="AD8" s="10">
        <f t="shared" si="60"/>
        <v>2136131.5500000003</v>
      </c>
      <c r="AE8" s="11">
        <f t="shared" si="60"/>
        <v>2134873.1</v>
      </c>
      <c r="AF8" s="11">
        <f t="shared" si="60"/>
        <v>2131454.04</v>
      </c>
      <c r="AG8" s="11">
        <f t="shared" si="60"/>
        <v>1845831.65</v>
      </c>
      <c r="AH8" s="12">
        <f t="shared" si="26"/>
        <v>0.99941087429751219</v>
      </c>
      <c r="AI8" s="13">
        <f t="shared" si="27"/>
        <v>0.99781028935226379</v>
      </c>
      <c r="AJ8" s="14">
        <f t="shared" si="28"/>
        <v>0.86410017678920559</v>
      </c>
      <c r="AK8" s="10">
        <f t="shared" si="60"/>
        <v>2358421.66</v>
      </c>
      <c r="AL8" s="11">
        <f t="shared" si="60"/>
        <v>2357210.61</v>
      </c>
      <c r="AM8" s="11">
        <f t="shared" si="60"/>
        <v>2355148.75</v>
      </c>
      <c r="AN8" s="11">
        <f t="shared" si="60"/>
        <v>1957729.0899999999</v>
      </c>
      <c r="AO8" s="12">
        <f t="shared" si="29"/>
        <v>0.99948649979749582</v>
      </c>
      <c r="AP8" s="12">
        <f t="shared" si="30"/>
        <v>0.99861224561514583</v>
      </c>
      <c r="AQ8" s="13">
        <f t="shared" si="31"/>
        <v>0.83010138653492516</v>
      </c>
      <c r="AR8" s="10">
        <f t="shared" si="60"/>
        <v>2395713.2859999998</v>
      </c>
      <c r="AS8" s="11">
        <f t="shared" si="60"/>
        <v>2345203.4946536603</v>
      </c>
      <c r="AT8" s="11">
        <f t="shared" si="60"/>
        <v>1980108.6592269898</v>
      </c>
      <c r="AU8" s="11">
        <f t="shared" si="60"/>
        <v>1976567.7892295702</v>
      </c>
      <c r="AV8" s="12">
        <f t="shared" si="32"/>
        <v>0.97891659588753499</v>
      </c>
      <c r="AW8" s="12">
        <f t="shared" si="33"/>
        <v>0.82652155030332375</v>
      </c>
      <c r="AX8" s="13">
        <f t="shared" si="34"/>
        <v>0.82504354789873224</v>
      </c>
      <c r="AY8" s="10">
        <f t="shared" si="60"/>
        <v>2468577.0469280002</v>
      </c>
      <c r="AZ8" s="11">
        <f t="shared" si="60"/>
        <v>2461730.8316044305</v>
      </c>
      <c r="BA8" s="11">
        <f t="shared" si="60"/>
        <v>2214365.8891976601</v>
      </c>
      <c r="BB8" s="11">
        <f t="shared" si="60"/>
        <v>2214365.8891976601</v>
      </c>
      <c r="BC8" s="12">
        <f t="shared" si="35"/>
        <v>0.99722665519713494</v>
      </c>
      <c r="BD8" s="12">
        <f t="shared" si="36"/>
        <v>0.89702117742418008</v>
      </c>
      <c r="BE8" s="13">
        <f t="shared" si="37"/>
        <v>0.89702117742418008</v>
      </c>
      <c r="BF8" s="10">
        <f t="shared" si="60"/>
        <v>2785596.2558180001</v>
      </c>
      <c r="BG8" s="11">
        <f t="shared" si="60"/>
        <v>2741079.0516208196</v>
      </c>
      <c r="BH8" s="11">
        <f t="shared" si="60"/>
        <v>2408984.5677114096</v>
      </c>
      <c r="BI8" s="11">
        <f t="shared" si="60"/>
        <v>2403749.5973064099</v>
      </c>
      <c r="BJ8" s="12">
        <f t="shared" si="38"/>
        <v>0.98401878804072851</v>
      </c>
      <c r="BK8" s="12">
        <f t="shared" si="39"/>
        <v>0.86480033230946562</v>
      </c>
      <c r="BL8" s="13">
        <f t="shared" si="40"/>
        <v>0.86292103253870167</v>
      </c>
      <c r="BM8" s="10">
        <f t="shared" ref="BM8:BP8" si="61">SUM(BM6:BM7)</f>
        <v>3739629.5077670002</v>
      </c>
      <c r="BN8" s="11">
        <f t="shared" si="61"/>
        <v>3713562.591448151</v>
      </c>
      <c r="BO8" s="11">
        <f t="shared" si="61"/>
        <v>3029480.6254374702</v>
      </c>
      <c r="BP8" s="11">
        <f t="shared" si="61"/>
        <v>3025466.62985784</v>
      </c>
      <c r="BQ8" s="12">
        <f t="shared" si="41"/>
        <v>0.99302954577058777</v>
      </c>
      <c r="BR8" s="12">
        <f t="shared" si="42"/>
        <v>0.81010180798536569</v>
      </c>
      <c r="BS8" s="13">
        <f t="shared" si="43"/>
        <v>0.80902844080519631</v>
      </c>
      <c r="BT8" s="10">
        <f t="shared" ref="BT8:BW8" si="62">SUM(BT6:BT7)</f>
        <v>3447480.359284</v>
      </c>
      <c r="BU8" s="11">
        <f t="shared" si="62"/>
        <v>3405060.2190651</v>
      </c>
      <c r="BV8" s="11">
        <f t="shared" si="62"/>
        <v>2815363.3684326601</v>
      </c>
      <c r="BW8" s="11">
        <f t="shared" si="62"/>
        <v>2810282.4633132997</v>
      </c>
      <c r="BX8" s="12">
        <f t="shared" si="45"/>
        <v>0.98769532069858978</v>
      </c>
      <c r="BY8" s="12">
        <f t="shared" si="46"/>
        <v>0.81664377314027026</v>
      </c>
      <c r="BZ8" s="13">
        <f t="shared" si="47"/>
        <v>0.81516997065560115</v>
      </c>
      <c r="CA8" s="10">
        <f t="shared" ref="CA8:CD8" si="63">SUM(CA6:CA7)</f>
        <v>4073759.740005</v>
      </c>
      <c r="CB8" s="11">
        <f t="shared" si="63"/>
        <v>3986113.4638829501</v>
      </c>
      <c r="CC8" s="11">
        <f t="shared" si="63"/>
        <v>3009091.6693884302</v>
      </c>
      <c r="CD8" s="11">
        <f t="shared" si="63"/>
        <v>3001533.85640343</v>
      </c>
      <c r="CE8" s="12">
        <f t="shared" si="49"/>
        <v>0.97848516316233658</v>
      </c>
      <c r="CF8" s="12">
        <f t="shared" si="50"/>
        <v>0.73865221845035389</v>
      </c>
      <c r="CG8" s="13">
        <f t="shared" si="51"/>
        <v>0.73679697575874858</v>
      </c>
      <c r="CH8" s="10">
        <f t="shared" ref="CH8:CK8" si="64">SUM(CH6:CH7)</f>
        <v>4980202.2626829995</v>
      </c>
      <c r="CI8" s="11">
        <f t="shared" si="64"/>
        <v>4927764.1828475203</v>
      </c>
      <c r="CJ8" s="11">
        <f t="shared" si="64"/>
        <v>3857222.8227635301</v>
      </c>
      <c r="CK8" s="11">
        <f t="shared" si="64"/>
        <v>3857192.7642404092</v>
      </c>
      <c r="CL8" s="12">
        <f t="shared" si="53"/>
        <v>0.9894706927410557</v>
      </c>
      <c r="CM8" s="12">
        <f t="shared" si="54"/>
        <v>0.77451127872174341</v>
      </c>
      <c r="CN8" s="13">
        <f t="shared" si="55"/>
        <v>0.77450524311886326</v>
      </c>
      <c r="CO8" s="10">
        <f t="shared" ref="CO8:CR8" si="65">SUM(CO6:CO7)</f>
        <v>5984981.7893030001</v>
      </c>
      <c r="CP8" s="11">
        <f t="shared" si="65"/>
        <v>2239309.2698742999</v>
      </c>
      <c r="CQ8" s="11">
        <f t="shared" si="65"/>
        <v>1789371.3879334701</v>
      </c>
      <c r="CR8" s="11">
        <f t="shared" si="65"/>
        <v>1789361.44145514</v>
      </c>
      <c r="CS8" s="12">
        <f t="shared" si="57"/>
        <v>0.3741547340840089</v>
      </c>
      <c r="CT8" s="12">
        <f t="shared" si="58"/>
        <v>0.29897691437117252</v>
      </c>
      <c r="CU8" s="13">
        <f t="shared" si="59"/>
        <v>0.29897525246497464</v>
      </c>
    </row>
    <row r="9" spans="1:99" x14ac:dyDescent="0.3">
      <c r="A9" s="38" t="s">
        <v>19</v>
      </c>
      <c r="B9" s="39">
        <f>+B35</f>
        <v>1261.8159270000001</v>
      </c>
      <c r="C9" s="39">
        <f t="shared" ref="C9:E9" si="66">+C35</f>
        <v>1204.7389270000001</v>
      </c>
      <c r="D9" s="39">
        <f t="shared" si="66"/>
        <v>1204.2389270000001</v>
      </c>
      <c r="E9" s="39">
        <f t="shared" si="66"/>
        <v>0</v>
      </c>
      <c r="F9" s="40">
        <f t="shared" si="14"/>
        <v>0.95476598545106173</v>
      </c>
      <c r="G9" s="40">
        <f t="shared" si="15"/>
        <v>0.95436973114066581</v>
      </c>
      <c r="H9" s="41">
        <f t="shared" si="16"/>
        <v>0</v>
      </c>
      <c r="I9" s="39">
        <f>+I35</f>
        <v>333.30430999999999</v>
      </c>
      <c r="J9" s="39">
        <f t="shared" ref="J9:L9" si="67">+J35</f>
        <v>274</v>
      </c>
      <c r="K9" s="39">
        <f t="shared" si="67"/>
        <v>274</v>
      </c>
      <c r="L9" s="39">
        <f t="shared" si="67"/>
        <v>274</v>
      </c>
      <c r="M9" s="40">
        <f t="shared" si="17"/>
        <v>0.82207157777227668</v>
      </c>
      <c r="N9" s="40">
        <f t="shared" si="18"/>
        <v>0.82207157777227668</v>
      </c>
      <c r="O9" s="41">
        <f t="shared" si="19"/>
        <v>0.82207157777227668</v>
      </c>
      <c r="P9" s="39">
        <f>+P35</f>
        <v>2206.788</v>
      </c>
      <c r="Q9" s="39">
        <f t="shared" ref="Q9:S9" si="68">+Q35</f>
        <v>2146.7049999999999</v>
      </c>
      <c r="R9" s="39">
        <f t="shared" si="68"/>
        <v>2146.7049999999999</v>
      </c>
      <c r="S9" s="39">
        <f t="shared" si="68"/>
        <v>2145.7049999999999</v>
      </c>
      <c r="T9" s="40">
        <f t="shared" si="20"/>
        <v>0.97277355142406063</v>
      </c>
      <c r="U9" s="40">
        <f t="shared" si="21"/>
        <v>0.97277355142406063</v>
      </c>
      <c r="V9" s="41">
        <f t="shared" si="22"/>
        <v>0.9723204041348783</v>
      </c>
      <c r="W9" s="39">
        <f>+W35</f>
        <v>9208.5309269999998</v>
      </c>
      <c r="X9" s="39">
        <f t="shared" ref="X9:Z9" si="69">+X35</f>
        <v>8179.7344400000002</v>
      </c>
      <c r="Y9" s="39">
        <f t="shared" si="69"/>
        <v>8179.7344400000002</v>
      </c>
      <c r="Z9" s="39">
        <f t="shared" si="69"/>
        <v>8104.2238850000003</v>
      </c>
      <c r="AA9" s="40">
        <f t="shared" si="23"/>
        <v>0.88827789197259432</v>
      </c>
      <c r="AB9" s="40">
        <f t="shared" si="24"/>
        <v>0.88827789197259432</v>
      </c>
      <c r="AC9" s="41">
        <f t="shared" si="25"/>
        <v>0.88007782666374057</v>
      </c>
      <c r="AD9" s="39">
        <f>+AD35</f>
        <v>3782.44</v>
      </c>
      <c r="AE9" s="39">
        <f t="shared" ref="AE9:AG9" si="70">+AE35</f>
        <v>3782.44</v>
      </c>
      <c r="AF9" s="39">
        <f t="shared" si="70"/>
        <v>3782.44</v>
      </c>
      <c r="AG9" s="39">
        <f t="shared" si="70"/>
        <v>3782.44</v>
      </c>
      <c r="AH9" s="40">
        <f t="shared" si="26"/>
        <v>1</v>
      </c>
      <c r="AI9" s="40">
        <f t="shared" si="27"/>
        <v>1</v>
      </c>
      <c r="AJ9" s="41">
        <f t="shared" si="28"/>
        <v>1</v>
      </c>
      <c r="AK9" s="39">
        <f>+AK35</f>
        <v>2459</v>
      </c>
      <c r="AL9" s="39">
        <f t="shared" ref="AL9:AN9" si="71">+AL35</f>
        <v>2459</v>
      </c>
      <c r="AM9" s="39">
        <f t="shared" si="71"/>
        <v>2459</v>
      </c>
      <c r="AN9" s="39">
        <f t="shared" si="71"/>
        <v>2459</v>
      </c>
      <c r="AO9" s="40">
        <f t="shared" si="29"/>
        <v>1</v>
      </c>
      <c r="AP9" s="40">
        <f t="shared" si="30"/>
        <v>1</v>
      </c>
      <c r="AQ9" s="41">
        <f t="shared" si="31"/>
        <v>1</v>
      </c>
      <c r="AR9" s="39">
        <f>+AR35</f>
        <v>2623.9522740000002</v>
      </c>
      <c r="AS9" s="39">
        <f t="shared" ref="AS9:AU9" si="72">+AS35</f>
        <v>2623.9522740000002</v>
      </c>
      <c r="AT9" s="39">
        <f t="shared" si="72"/>
        <v>2623.9522740000002</v>
      </c>
      <c r="AU9" s="39">
        <f t="shared" si="72"/>
        <v>2163</v>
      </c>
      <c r="AV9" s="40">
        <f t="shared" si="32"/>
        <v>1</v>
      </c>
      <c r="AW9" s="40">
        <f t="shared" si="33"/>
        <v>1</v>
      </c>
      <c r="AX9" s="41">
        <f t="shared" si="34"/>
        <v>0.82432901750254917</v>
      </c>
      <c r="AY9" s="39">
        <f>+AY35</f>
        <v>2163</v>
      </c>
      <c r="AZ9" s="39">
        <f t="shared" ref="AZ9:BB9" si="73">+AZ35</f>
        <v>2163</v>
      </c>
      <c r="BA9" s="39">
        <f t="shared" si="73"/>
        <v>2163</v>
      </c>
      <c r="BB9" s="39">
        <f t="shared" si="73"/>
        <v>2163</v>
      </c>
      <c r="BC9" s="40">
        <f t="shared" si="35"/>
        <v>1</v>
      </c>
      <c r="BD9" s="40">
        <f t="shared" si="36"/>
        <v>1</v>
      </c>
      <c r="BE9" s="41">
        <f t="shared" si="37"/>
        <v>1</v>
      </c>
      <c r="BF9" s="39">
        <f>+BF35</f>
        <v>2300</v>
      </c>
      <c r="BG9" s="39">
        <f t="shared" ref="BG9:BI9" si="74">+BG35</f>
        <v>2299.9999994</v>
      </c>
      <c r="BH9" s="39">
        <f t="shared" si="74"/>
        <v>2299.9999994</v>
      </c>
      <c r="BI9" s="39">
        <f t="shared" si="74"/>
        <v>2299.9999994</v>
      </c>
      <c r="BJ9" s="40">
        <f t="shared" si="38"/>
        <v>0.99999999973913045</v>
      </c>
      <c r="BK9" s="40">
        <f t="shared" si="39"/>
        <v>0.99999999973913045</v>
      </c>
      <c r="BL9" s="41">
        <f t="shared" si="40"/>
        <v>0.99999999973913045</v>
      </c>
      <c r="BM9" s="39">
        <f>+BM35</f>
        <v>2669</v>
      </c>
      <c r="BN9" s="39">
        <f t="shared" ref="BN9:BP9" si="75">+BN35</f>
        <v>2669</v>
      </c>
      <c r="BO9" s="39">
        <f t="shared" si="75"/>
        <v>2669</v>
      </c>
      <c r="BP9" s="39">
        <f t="shared" si="75"/>
        <v>2669</v>
      </c>
      <c r="BQ9" s="40">
        <f t="shared" si="41"/>
        <v>1</v>
      </c>
      <c r="BR9" s="40">
        <f t="shared" si="42"/>
        <v>1</v>
      </c>
      <c r="BS9" s="41">
        <f t="shared" si="43"/>
        <v>1</v>
      </c>
      <c r="BT9" s="39">
        <f>+BT35</f>
        <v>4576.5598360000004</v>
      </c>
      <c r="BU9" s="39">
        <f t="shared" ref="BU9:BW9" si="76">+BU35</f>
        <v>4576.5598360000004</v>
      </c>
      <c r="BV9" s="39">
        <f t="shared" si="76"/>
        <v>4576.5598360000004</v>
      </c>
      <c r="BW9" s="39">
        <f t="shared" si="76"/>
        <v>4576.5598360000004</v>
      </c>
      <c r="BX9" s="40">
        <f t="shared" si="45"/>
        <v>1</v>
      </c>
      <c r="BY9" s="40">
        <f t="shared" si="46"/>
        <v>1</v>
      </c>
      <c r="BZ9" s="41">
        <f t="shared" si="47"/>
        <v>1</v>
      </c>
      <c r="CA9" s="39">
        <f>+CA35</f>
        <v>8011.5107239999998</v>
      </c>
      <c r="CB9" s="39">
        <f t="shared" ref="CB9:CD9" si="77">+CB35</f>
        <v>5945.1076982700006</v>
      </c>
      <c r="CC9" s="39">
        <f t="shared" si="77"/>
        <v>5945.1076982700006</v>
      </c>
      <c r="CD9" s="39">
        <f t="shared" si="77"/>
        <v>5945.1076982700006</v>
      </c>
      <c r="CE9" s="40">
        <f t="shared" si="49"/>
        <v>0.7420707408479531</v>
      </c>
      <c r="CF9" s="40">
        <f t="shared" si="50"/>
        <v>0.7420707408479531</v>
      </c>
      <c r="CG9" s="41">
        <f t="shared" si="51"/>
        <v>0.7420707408479531</v>
      </c>
      <c r="CH9" s="39">
        <f>+CH35</f>
        <v>9000</v>
      </c>
      <c r="CI9" s="39">
        <f t="shared" ref="CI9:CK9" si="78">+CI35</f>
        <v>8189.3044369999998</v>
      </c>
      <c r="CJ9" s="39">
        <f t="shared" si="78"/>
        <v>8189.3044369999998</v>
      </c>
      <c r="CK9" s="39">
        <f t="shared" si="78"/>
        <v>8189.3044369999998</v>
      </c>
      <c r="CL9" s="40">
        <f t="shared" si="53"/>
        <v>0.90992271522222223</v>
      </c>
      <c r="CM9" s="40">
        <f t="shared" si="54"/>
        <v>0.90992271522222223</v>
      </c>
      <c r="CN9" s="41">
        <f t="shared" si="55"/>
        <v>0.90992271522222223</v>
      </c>
      <c r="CO9" s="39">
        <f>+CO35</f>
        <v>8800</v>
      </c>
      <c r="CP9" s="39">
        <f t="shared" ref="CP9:CR9" si="79">+CP35</f>
        <v>0</v>
      </c>
      <c r="CQ9" s="39">
        <f t="shared" si="79"/>
        <v>0</v>
      </c>
      <c r="CR9" s="39">
        <f t="shared" si="79"/>
        <v>0</v>
      </c>
      <c r="CS9" s="40">
        <f t="shared" si="57"/>
        <v>0</v>
      </c>
      <c r="CT9" s="40">
        <f t="shared" si="58"/>
        <v>0</v>
      </c>
      <c r="CU9" s="41">
        <f t="shared" si="59"/>
        <v>0</v>
      </c>
    </row>
    <row r="10" spans="1:99" x14ac:dyDescent="0.3">
      <c r="A10" s="38" t="s">
        <v>20</v>
      </c>
      <c r="B10" s="39">
        <f>+B43</f>
        <v>968714</v>
      </c>
      <c r="C10" s="39">
        <f t="shared" ref="C10:E10" si="80">+C43</f>
        <v>968654.92</v>
      </c>
      <c r="D10" s="39">
        <f t="shared" si="80"/>
        <v>939000.24</v>
      </c>
      <c r="E10" s="39">
        <f t="shared" si="80"/>
        <v>473070.4</v>
      </c>
      <c r="F10" s="40">
        <f t="shared" si="14"/>
        <v>0.99993901192715295</v>
      </c>
      <c r="G10" s="40">
        <f t="shared" si="15"/>
        <v>0.969326591749474</v>
      </c>
      <c r="H10" s="41">
        <f t="shared" si="16"/>
        <v>0.48834888315849673</v>
      </c>
      <c r="I10" s="39">
        <f>+I43</f>
        <v>1300337</v>
      </c>
      <c r="J10" s="39">
        <f t="shared" ref="J10:L10" si="81">+J43</f>
        <v>1263505.23</v>
      </c>
      <c r="K10" s="39">
        <f t="shared" si="81"/>
        <v>1221676.8399999999</v>
      </c>
      <c r="L10" s="39">
        <f t="shared" si="81"/>
        <v>236771.14</v>
      </c>
      <c r="M10" s="40">
        <f t="shared" si="17"/>
        <v>0.97167521188737993</v>
      </c>
      <c r="N10" s="40">
        <f t="shared" si="18"/>
        <v>0.9395078660378039</v>
      </c>
      <c r="O10" s="41">
        <f t="shared" si="19"/>
        <v>0.18208444426329484</v>
      </c>
      <c r="P10" s="39">
        <f>+P43</f>
        <v>1792410.8800000001</v>
      </c>
      <c r="Q10" s="39">
        <f t="shared" ref="Q10:S10" si="82">+Q43</f>
        <v>1792079.4000000001</v>
      </c>
      <c r="R10" s="39">
        <f t="shared" si="82"/>
        <v>1768403.54</v>
      </c>
      <c r="S10" s="39">
        <f t="shared" si="82"/>
        <v>582085.76</v>
      </c>
      <c r="T10" s="40">
        <f t="shared" si="20"/>
        <v>0.99981506472444537</v>
      </c>
      <c r="U10" s="40">
        <f t="shared" si="21"/>
        <v>0.98660611790082409</v>
      </c>
      <c r="V10" s="41">
        <f t="shared" si="22"/>
        <v>0.32475018227963443</v>
      </c>
      <c r="W10" s="39">
        <f>+W43</f>
        <v>2054907.1800000002</v>
      </c>
      <c r="X10" s="39">
        <f t="shared" ref="X10:Z10" si="83">+X43</f>
        <v>2050765.7</v>
      </c>
      <c r="Y10" s="39">
        <f t="shared" si="83"/>
        <v>1990629.42</v>
      </c>
      <c r="Z10" s="39">
        <f t="shared" si="83"/>
        <v>452215.55</v>
      </c>
      <c r="AA10" s="40">
        <f t="shared" si="23"/>
        <v>0.99798459023341379</v>
      </c>
      <c r="AB10" s="40">
        <f t="shared" si="24"/>
        <v>0.96871987181435604</v>
      </c>
      <c r="AC10" s="41">
        <f t="shared" si="25"/>
        <v>0.22006616863346595</v>
      </c>
      <c r="AD10" s="39">
        <f>+AD43</f>
        <v>1091872.55</v>
      </c>
      <c r="AE10" s="39">
        <f t="shared" ref="AE10:AG10" si="84">+AE43</f>
        <v>1084584.54</v>
      </c>
      <c r="AF10" s="39">
        <f t="shared" si="84"/>
        <v>1005530.98</v>
      </c>
      <c r="AG10" s="39">
        <f t="shared" si="84"/>
        <v>197952.92</v>
      </c>
      <c r="AH10" s="40">
        <f t="shared" si="26"/>
        <v>0.99332521913844252</v>
      </c>
      <c r="AI10" s="40">
        <f t="shared" si="27"/>
        <v>0.92092339898095243</v>
      </c>
      <c r="AJ10" s="41">
        <f t="shared" si="28"/>
        <v>0.18129672735155766</v>
      </c>
      <c r="AK10" s="39">
        <f>+AK43</f>
        <v>1470958.68</v>
      </c>
      <c r="AL10" s="39">
        <f t="shared" ref="AL10:AN10" si="85">+AL43</f>
        <v>1470155.33</v>
      </c>
      <c r="AM10" s="39">
        <f t="shared" si="85"/>
        <v>1398672.19</v>
      </c>
      <c r="AN10" s="39">
        <f t="shared" si="85"/>
        <v>319814.66000000003</v>
      </c>
      <c r="AO10" s="40">
        <f t="shared" si="29"/>
        <v>0.99945385957408417</v>
      </c>
      <c r="AP10" s="40">
        <f t="shared" si="30"/>
        <v>0.95085756589709236</v>
      </c>
      <c r="AQ10" s="41">
        <f t="shared" si="31"/>
        <v>0.21741920038161783</v>
      </c>
      <c r="AR10" s="39">
        <f>+AR43</f>
        <v>1390205.638818</v>
      </c>
      <c r="AS10" s="39">
        <f t="shared" ref="AS10:AU10" si="86">+AS43</f>
        <v>1383160.9057450001</v>
      </c>
      <c r="AT10" s="39">
        <f t="shared" si="86"/>
        <v>308998.78650400002</v>
      </c>
      <c r="AU10" s="39">
        <f t="shared" si="86"/>
        <v>308998.78650400002</v>
      </c>
      <c r="AV10" s="40">
        <f t="shared" si="32"/>
        <v>0.9949325963898481</v>
      </c>
      <c r="AW10" s="40">
        <f t="shared" si="33"/>
        <v>0.22226840251253857</v>
      </c>
      <c r="AX10" s="41">
        <f t="shared" si="34"/>
        <v>0.22226840251253857</v>
      </c>
      <c r="AY10" s="39">
        <f>+AY43</f>
        <v>1662636.8</v>
      </c>
      <c r="AZ10" s="39">
        <f t="shared" ref="AZ10:BB10" si="87">+AZ43</f>
        <v>1635398.26</v>
      </c>
      <c r="BA10" s="39">
        <f t="shared" si="87"/>
        <v>637455</v>
      </c>
      <c r="BB10" s="39">
        <f t="shared" si="87"/>
        <v>637455</v>
      </c>
      <c r="BC10" s="40">
        <f t="shared" si="35"/>
        <v>0.98361726385461934</v>
      </c>
      <c r="BD10" s="40">
        <f t="shared" si="36"/>
        <v>0.38340003060199318</v>
      </c>
      <c r="BE10" s="41">
        <f t="shared" si="37"/>
        <v>0.38340003060199318</v>
      </c>
      <c r="BF10" s="39">
        <f>+BF43</f>
        <v>1556195.312465</v>
      </c>
      <c r="BG10" s="39">
        <f t="shared" ref="BG10:BI10" si="88">+BG43</f>
        <v>1556194.8524641101</v>
      </c>
      <c r="BH10" s="39">
        <f t="shared" si="88"/>
        <v>892687.60184174997</v>
      </c>
      <c r="BI10" s="39">
        <f t="shared" si="88"/>
        <v>892685.4579207499</v>
      </c>
      <c r="BJ10" s="40">
        <f t="shared" si="38"/>
        <v>0.9999997044067116</v>
      </c>
      <c r="BK10" s="40">
        <f t="shared" si="39"/>
        <v>0.57363468112992866</v>
      </c>
      <c r="BL10" s="41">
        <f t="shared" si="40"/>
        <v>0.57363330346159691</v>
      </c>
      <c r="BM10" s="39">
        <f>+BM43</f>
        <v>2209777.5424490003</v>
      </c>
      <c r="BN10" s="39">
        <f t="shared" ref="BN10:BP10" si="89">+BN43</f>
        <v>2209761.5723910001</v>
      </c>
      <c r="BO10" s="39">
        <f t="shared" si="89"/>
        <v>1578951.1983527802</v>
      </c>
      <c r="BP10" s="39">
        <f t="shared" si="89"/>
        <v>1578951.1983527802</v>
      </c>
      <c r="BQ10" s="40">
        <f t="shared" si="41"/>
        <v>0.99999277300194545</v>
      </c>
      <c r="BR10" s="40">
        <f t="shared" si="42"/>
        <v>0.71452948001403671</v>
      </c>
      <c r="BS10" s="41">
        <f t="shared" si="43"/>
        <v>0.71452948001403671</v>
      </c>
      <c r="BT10" s="39">
        <f>+BT43</f>
        <v>2348646.3269390003</v>
      </c>
      <c r="BU10" s="39">
        <f t="shared" ref="BU10:BW10" si="90">+BU43</f>
        <v>2322682.7644433999</v>
      </c>
      <c r="BV10" s="39">
        <f t="shared" si="90"/>
        <v>1838517.0794325802</v>
      </c>
      <c r="BW10" s="39">
        <f t="shared" si="90"/>
        <v>1838354.7034325802</v>
      </c>
      <c r="BX10" s="40">
        <f t="shared" si="45"/>
        <v>0.98894530768732691</v>
      </c>
      <c r="BY10" s="40">
        <f t="shared" si="46"/>
        <v>0.78279860971180215</v>
      </c>
      <c r="BZ10" s="41">
        <f t="shared" si="47"/>
        <v>0.78272947371710699</v>
      </c>
      <c r="CA10" s="39">
        <f>+CA43</f>
        <v>3839992.9239640003</v>
      </c>
      <c r="CB10" s="39">
        <f t="shared" ref="CB10:CD10" si="91">+CB43</f>
        <v>3833595.0371728502</v>
      </c>
      <c r="CC10" s="39">
        <f t="shared" si="91"/>
        <v>1941177.1788901002</v>
      </c>
      <c r="CD10" s="39">
        <f t="shared" si="91"/>
        <v>1938263.4498391002</v>
      </c>
      <c r="CE10" s="40">
        <f t="shared" si="49"/>
        <v>0.99833388057795025</v>
      </c>
      <c r="CF10" s="40">
        <f t="shared" si="50"/>
        <v>0.5055158218589203</v>
      </c>
      <c r="CG10" s="41">
        <f t="shared" si="51"/>
        <v>0.50475703685366258</v>
      </c>
      <c r="CH10" s="39">
        <f>+CH43</f>
        <v>4121294.4451959999</v>
      </c>
      <c r="CI10" s="39">
        <f t="shared" ref="CI10:CK10" si="92">+CI43</f>
        <v>4114263.2623729999</v>
      </c>
      <c r="CJ10" s="39">
        <f t="shared" si="92"/>
        <v>1476417.31493131</v>
      </c>
      <c r="CK10" s="39">
        <f t="shared" si="92"/>
        <v>1476417.31493131</v>
      </c>
      <c r="CL10" s="40">
        <f t="shared" si="53"/>
        <v>0.99829393824767942</v>
      </c>
      <c r="CM10" s="40">
        <f t="shared" si="54"/>
        <v>0.35824116295604663</v>
      </c>
      <c r="CN10" s="41">
        <f t="shared" si="55"/>
        <v>0.35824116295604663</v>
      </c>
      <c r="CO10" s="39">
        <f>+CO43</f>
        <v>2701292.5893870001</v>
      </c>
      <c r="CP10" s="39">
        <f t="shared" ref="CP10:CR10" si="93">+CP43</f>
        <v>2473917.8685849998</v>
      </c>
      <c r="CQ10" s="39">
        <f t="shared" si="93"/>
        <v>110868.42944399999</v>
      </c>
      <c r="CR10" s="39">
        <f t="shared" si="93"/>
        <v>110859.46750999999</v>
      </c>
      <c r="CS10" s="40">
        <f t="shared" si="57"/>
        <v>0.91582743694802859</v>
      </c>
      <c r="CT10" s="40">
        <f t="shared" si="58"/>
        <v>4.1042732608672791E-2</v>
      </c>
      <c r="CU10" s="41">
        <f t="shared" si="59"/>
        <v>4.1039414962137498E-2</v>
      </c>
    </row>
    <row r="11" spans="1:99" x14ac:dyDescent="0.3">
      <c r="A11" s="9" t="s">
        <v>21</v>
      </c>
      <c r="B11" s="10">
        <f>SUM(B9:B10)</f>
        <v>969975.81592700002</v>
      </c>
      <c r="C11" s="10">
        <f t="shared" ref="C11:E11" si="94">SUM(C9:C10)</f>
        <v>969859.65892700001</v>
      </c>
      <c r="D11" s="10">
        <f t="shared" si="94"/>
        <v>940204.47892699996</v>
      </c>
      <c r="E11" s="10">
        <f t="shared" si="94"/>
        <v>473070.4</v>
      </c>
      <c r="F11" s="12">
        <f t="shared" si="14"/>
        <v>0.99988024752979121</v>
      </c>
      <c r="G11" s="12">
        <f t="shared" si="15"/>
        <v>0.96930713476443975</v>
      </c>
      <c r="H11" s="13">
        <f t="shared" si="16"/>
        <v>0.48771360299111116</v>
      </c>
      <c r="I11" s="10">
        <f t="shared" ref="I11:S11" si="95">SUM(I9:I10)</f>
        <v>1300670.30431</v>
      </c>
      <c r="J11" s="11">
        <f t="shared" si="95"/>
        <v>1263779.23</v>
      </c>
      <c r="K11" s="10">
        <f t="shared" si="95"/>
        <v>1221950.8399999999</v>
      </c>
      <c r="L11" s="10">
        <f t="shared" si="95"/>
        <v>237045.14</v>
      </c>
      <c r="M11" s="12">
        <f t="shared" si="17"/>
        <v>0.97163687508836405</v>
      </c>
      <c r="N11" s="12">
        <f t="shared" si="18"/>
        <v>0.9394777723077482</v>
      </c>
      <c r="O11" s="13">
        <f t="shared" si="19"/>
        <v>0.18224844467849324</v>
      </c>
      <c r="P11" s="10">
        <f t="shared" si="95"/>
        <v>1794617.6680000001</v>
      </c>
      <c r="Q11" s="11">
        <f t="shared" si="95"/>
        <v>1794226.1050000002</v>
      </c>
      <c r="R11" s="10">
        <f t="shared" si="95"/>
        <v>1770550.2450000001</v>
      </c>
      <c r="S11" s="10">
        <f t="shared" si="95"/>
        <v>584231.46499999997</v>
      </c>
      <c r="T11" s="12">
        <f t="shared" si="20"/>
        <v>0.99978181257936893</v>
      </c>
      <c r="U11" s="12">
        <f t="shared" si="21"/>
        <v>0.98658910840501102</v>
      </c>
      <c r="V11" s="13">
        <f t="shared" si="22"/>
        <v>0.32554648013194526</v>
      </c>
      <c r="W11" s="10">
        <f t="shared" ref="W11:BI11" si="96">SUM(W9:W10)</f>
        <v>2064115.7109270003</v>
      </c>
      <c r="X11" s="11">
        <f t="shared" si="96"/>
        <v>2058945.43444</v>
      </c>
      <c r="Y11" s="10">
        <f t="shared" si="96"/>
        <v>1998809.15444</v>
      </c>
      <c r="Z11" s="10">
        <f t="shared" si="96"/>
        <v>460319.77388499997</v>
      </c>
      <c r="AA11" s="12">
        <f t="shared" si="23"/>
        <v>0.99749516150687201</v>
      </c>
      <c r="AB11" s="12">
        <f t="shared" si="24"/>
        <v>0.96836100023788352</v>
      </c>
      <c r="AC11" s="13">
        <f t="shared" si="25"/>
        <v>0.22301064395186887</v>
      </c>
      <c r="AD11" s="10">
        <f t="shared" si="96"/>
        <v>1095654.99</v>
      </c>
      <c r="AE11" s="11">
        <f t="shared" si="96"/>
        <v>1088366.98</v>
      </c>
      <c r="AF11" s="10">
        <f t="shared" si="96"/>
        <v>1009313.4199999999</v>
      </c>
      <c r="AG11" s="10">
        <f t="shared" si="96"/>
        <v>201735.36000000002</v>
      </c>
      <c r="AH11" s="12">
        <f t="shared" si="26"/>
        <v>0.99334826193782044</v>
      </c>
      <c r="AI11" s="13">
        <f t="shared" si="27"/>
        <v>0.92119638865515496</v>
      </c>
      <c r="AJ11" s="14">
        <f t="shared" si="28"/>
        <v>0.18412306961701513</v>
      </c>
      <c r="AK11" s="10">
        <f t="shared" si="96"/>
        <v>1473417.68</v>
      </c>
      <c r="AL11" s="11">
        <f t="shared" si="96"/>
        <v>1472614.33</v>
      </c>
      <c r="AM11" s="10">
        <f t="shared" si="96"/>
        <v>1401131.19</v>
      </c>
      <c r="AN11" s="10">
        <f t="shared" si="96"/>
        <v>322273.66000000003</v>
      </c>
      <c r="AO11" s="12">
        <f t="shared" si="29"/>
        <v>0.99945477103274627</v>
      </c>
      <c r="AP11" s="12">
        <f t="shared" si="30"/>
        <v>0.95093958014675106</v>
      </c>
      <c r="AQ11" s="13">
        <f t="shared" si="31"/>
        <v>0.21872525650703475</v>
      </c>
      <c r="AR11" s="10">
        <f t="shared" si="96"/>
        <v>1392829.591092</v>
      </c>
      <c r="AS11" s="11">
        <f t="shared" si="96"/>
        <v>1385784.8580190002</v>
      </c>
      <c r="AT11" s="10">
        <f t="shared" si="96"/>
        <v>311622.738778</v>
      </c>
      <c r="AU11" s="10">
        <f t="shared" si="96"/>
        <v>311161.78650400002</v>
      </c>
      <c r="AV11" s="12">
        <f t="shared" si="32"/>
        <v>0.99494214287371885</v>
      </c>
      <c r="AW11" s="12">
        <f t="shared" si="33"/>
        <v>0.22373357140817415</v>
      </c>
      <c r="AX11" s="13">
        <f t="shared" si="34"/>
        <v>0.22340262476764608</v>
      </c>
      <c r="AY11" s="10">
        <f t="shared" si="96"/>
        <v>1664799.8</v>
      </c>
      <c r="AZ11" s="11">
        <f t="shared" si="96"/>
        <v>1637561.26</v>
      </c>
      <c r="BA11" s="10">
        <f t="shared" si="96"/>
        <v>639618</v>
      </c>
      <c r="BB11" s="10">
        <f t="shared" si="96"/>
        <v>639618</v>
      </c>
      <c r="BC11" s="12">
        <f t="shared" si="35"/>
        <v>0.98363854921174299</v>
      </c>
      <c r="BD11" s="12">
        <f t="shared" si="36"/>
        <v>0.38420115139369909</v>
      </c>
      <c r="BE11" s="13">
        <f t="shared" si="37"/>
        <v>0.38420115139369909</v>
      </c>
      <c r="BF11" s="10">
        <f t="shared" si="96"/>
        <v>1558495.312465</v>
      </c>
      <c r="BG11" s="11">
        <f t="shared" si="96"/>
        <v>1558494.8524635101</v>
      </c>
      <c r="BH11" s="10">
        <f t="shared" si="96"/>
        <v>894987.60184114997</v>
      </c>
      <c r="BI11" s="10">
        <f t="shared" si="96"/>
        <v>894985.4579201499</v>
      </c>
      <c r="BJ11" s="12">
        <f t="shared" si="38"/>
        <v>0.99999970484255796</v>
      </c>
      <c r="BK11" s="12">
        <f t="shared" si="39"/>
        <v>0.57426390357606494</v>
      </c>
      <c r="BL11" s="13">
        <f t="shared" si="40"/>
        <v>0.57426252794087185</v>
      </c>
      <c r="BM11" s="10">
        <f t="shared" ref="BM11:BP11" si="97">SUM(BM9:BM10)</f>
        <v>2212446.5424490003</v>
      </c>
      <c r="BN11" s="11">
        <f t="shared" si="97"/>
        <v>2212430.5723910001</v>
      </c>
      <c r="BO11" s="10">
        <f t="shared" si="97"/>
        <v>1581620.1983527802</v>
      </c>
      <c r="BP11" s="10">
        <f t="shared" si="97"/>
        <v>1581620.1983527802</v>
      </c>
      <c r="BQ11" s="12">
        <f t="shared" si="41"/>
        <v>0.99999278172028394</v>
      </c>
      <c r="BR11" s="12">
        <f t="shared" si="42"/>
        <v>0.71487385932590886</v>
      </c>
      <c r="BS11" s="13">
        <f t="shared" si="43"/>
        <v>0.71487385932590886</v>
      </c>
      <c r="BT11" s="10">
        <f t="shared" ref="BT11:BW11" si="98">SUM(BT9:BT10)</f>
        <v>2353222.8867750005</v>
      </c>
      <c r="BU11" s="11">
        <f t="shared" si="98"/>
        <v>2327259.3242794001</v>
      </c>
      <c r="BV11" s="10">
        <f t="shared" si="98"/>
        <v>1843093.6392685801</v>
      </c>
      <c r="BW11" s="10">
        <f t="shared" si="98"/>
        <v>1842931.2632685802</v>
      </c>
      <c r="BX11" s="12">
        <f t="shared" si="45"/>
        <v>0.98896680690914818</v>
      </c>
      <c r="BY11" s="12">
        <f t="shared" si="46"/>
        <v>0.78322102408007244</v>
      </c>
      <c r="BZ11" s="13">
        <f t="shared" si="47"/>
        <v>0.78315202254141136</v>
      </c>
      <c r="CA11" s="10">
        <f t="shared" ref="CA11:CD11" si="99">SUM(CA9:CA10)</f>
        <v>3848004.4346880005</v>
      </c>
      <c r="CB11" s="11">
        <f t="shared" si="99"/>
        <v>3839540.1448711203</v>
      </c>
      <c r="CC11" s="10">
        <f t="shared" si="99"/>
        <v>1947122.2865883701</v>
      </c>
      <c r="CD11" s="10">
        <f t="shared" si="99"/>
        <v>1944208.5575373701</v>
      </c>
      <c r="CE11" s="12">
        <f t="shared" si="49"/>
        <v>0.99780034301920795</v>
      </c>
      <c r="CF11" s="12">
        <f t="shared" si="50"/>
        <v>0.50600832707882382</v>
      </c>
      <c r="CG11" s="13">
        <f t="shared" si="51"/>
        <v>0.50525112185714205</v>
      </c>
      <c r="CH11" s="10">
        <f t="shared" ref="CH11:CK11" si="100">SUM(CH9:CH10)</f>
        <v>4130294.4451959999</v>
      </c>
      <c r="CI11" s="11">
        <f t="shared" si="100"/>
        <v>4122452.5668099998</v>
      </c>
      <c r="CJ11" s="10">
        <f t="shared" si="100"/>
        <v>1484606.6193683101</v>
      </c>
      <c r="CK11" s="10">
        <f t="shared" si="100"/>
        <v>1484606.6193683101</v>
      </c>
      <c r="CL11" s="12">
        <f t="shared" si="53"/>
        <v>0.99810137546122868</v>
      </c>
      <c r="CM11" s="12">
        <f t="shared" si="54"/>
        <v>0.35944328886650578</v>
      </c>
      <c r="CN11" s="13">
        <f t="shared" si="55"/>
        <v>0.35944328886650578</v>
      </c>
      <c r="CO11" s="10">
        <f t="shared" ref="CO11:CR11" si="101">SUM(CO9:CO10)</f>
        <v>2710092.5893870001</v>
      </c>
      <c r="CP11" s="11">
        <f t="shared" si="101"/>
        <v>2473917.8685849998</v>
      </c>
      <c r="CQ11" s="10">
        <f t="shared" si="101"/>
        <v>110868.42944399999</v>
      </c>
      <c r="CR11" s="10">
        <f t="shared" si="101"/>
        <v>110859.46750999999</v>
      </c>
      <c r="CS11" s="12">
        <f t="shared" si="57"/>
        <v>0.91285363395815899</v>
      </c>
      <c r="CT11" s="12">
        <f t="shared" si="58"/>
        <v>4.0909461867897838E-2</v>
      </c>
      <c r="CU11" s="13">
        <f t="shared" si="59"/>
        <v>4.0906154994164043E-2</v>
      </c>
    </row>
    <row r="12" spans="1:99" x14ac:dyDescent="0.3">
      <c r="A12" s="31" t="s">
        <v>22</v>
      </c>
      <c r="B12" s="32">
        <f>+B46</f>
        <v>10669.314</v>
      </c>
      <c r="C12" s="32">
        <f t="shared" ref="C12:E13" si="102">+C46</f>
        <v>10283.889747899999</v>
      </c>
      <c r="D12" s="32">
        <f t="shared" si="102"/>
        <v>10274.889747899999</v>
      </c>
      <c r="E12" s="32">
        <f t="shared" si="102"/>
        <v>10274.6455479</v>
      </c>
      <c r="F12" s="33">
        <f>+C12/B12</f>
        <v>0.96387544202935616</v>
      </c>
      <c r="G12" s="33">
        <f>+D12/B12</f>
        <v>0.96303190138559969</v>
      </c>
      <c r="H12" s="34">
        <f>+E12/B12</f>
        <v>0.96300901331613253</v>
      </c>
      <c r="I12" s="32">
        <f>+I46</f>
        <v>10729.4</v>
      </c>
      <c r="J12" s="32">
        <f t="shared" ref="J12:L13" si="103">+J46</f>
        <v>10069.071472489999</v>
      </c>
      <c r="K12" s="32">
        <f t="shared" si="103"/>
        <v>10069.071472489999</v>
      </c>
      <c r="L12" s="32">
        <f t="shared" si="103"/>
        <v>9944.7644288899992</v>
      </c>
      <c r="M12" s="33">
        <f>+J12/I12</f>
        <v>0.93845615528268111</v>
      </c>
      <c r="N12" s="33">
        <f>+K12/I12</f>
        <v>0.93845615528268111</v>
      </c>
      <c r="O12" s="34">
        <f>+L12/I12</f>
        <v>0.92687050803306792</v>
      </c>
      <c r="P12" s="32">
        <f>+P46</f>
        <v>10056.281999999999</v>
      </c>
      <c r="Q12" s="32">
        <f t="shared" ref="Q12:S13" si="104">+Q46</f>
        <v>8064.0149369999999</v>
      </c>
      <c r="R12" s="32">
        <f t="shared" si="104"/>
        <v>8062.3803870000002</v>
      </c>
      <c r="S12" s="32">
        <f t="shared" si="104"/>
        <v>8052.936573</v>
      </c>
      <c r="T12" s="33">
        <f>+Q12/P12</f>
        <v>0.80188830593652805</v>
      </c>
      <c r="U12" s="33">
        <f>+R12/P12</f>
        <v>0.8017257657452328</v>
      </c>
      <c r="V12" s="34">
        <f>+S12/P12</f>
        <v>0.80078666976522739</v>
      </c>
      <c r="W12" s="32">
        <f>+W46</f>
        <v>9208.5309269999998</v>
      </c>
      <c r="X12" s="32">
        <f t="shared" ref="X12:Z13" si="105">+X46</f>
        <v>8179.7344400000002</v>
      </c>
      <c r="Y12" s="32">
        <f t="shared" si="105"/>
        <v>8179.7344400000002</v>
      </c>
      <c r="Z12" s="32">
        <f t="shared" si="105"/>
        <v>8104.2238850000003</v>
      </c>
      <c r="AA12" s="33">
        <f>+X12/W12</f>
        <v>0.88827789197259432</v>
      </c>
      <c r="AB12" s="33">
        <f>+Y12/W12</f>
        <v>0.88827789197259432</v>
      </c>
      <c r="AC12" s="34">
        <f>+Z12/W12</f>
        <v>0.88007782666374057</v>
      </c>
      <c r="AD12" s="32">
        <f>+AD46</f>
        <v>9038.9310860000005</v>
      </c>
      <c r="AE12" s="32">
        <f t="shared" ref="AE12:AG13" si="106">+AE46</f>
        <v>8567.193158</v>
      </c>
      <c r="AF12" s="32">
        <f t="shared" si="106"/>
        <v>8567.1931559999994</v>
      </c>
      <c r="AG12" s="32">
        <f t="shared" si="106"/>
        <v>8529.2871329999998</v>
      </c>
      <c r="AH12" s="33">
        <f>+AE12/AD12</f>
        <v>0.94781042984931541</v>
      </c>
      <c r="AI12" s="33">
        <f>+AF12/AD12</f>
        <v>0.94781042962805029</v>
      </c>
      <c r="AJ12" s="34">
        <f>+AG12/AD12</f>
        <v>0.94361678962356887</v>
      </c>
      <c r="AK12" s="32">
        <f>+AK46</f>
        <v>11535.672017000001</v>
      </c>
      <c r="AL12" s="32">
        <f t="shared" ref="AL12:AN13" si="107">+AL46</f>
        <v>11050.412886120001</v>
      </c>
      <c r="AM12" s="32">
        <f t="shared" si="107"/>
        <v>11037.098175120002</v>
      </c>
      <c r="AN12" s="32">
        <f t="shared" si="107"/>
        <v>11030.62507362</v>
      </c>
      <c r="AO12" s="33">
        <f>+AL12/AK12</f>
        <v>0.95793403885227679</v>
      </c>
      <c r="AP12" s="33">
        <f>+AM12/AK12</f>
        <v>0.95677981818959001</v>
      </c>
      <c r="AQ12" s="34">
        <f>+AN12/AK12</f>
        <v>0.95621868039974456</v>
      </c>
      <c r="AR12" s="32">
        <f>+AR46</f>
        <v>13044.046</v>
      </c>
      <c r="AS12" s="32">
        <f t="shared" ref="AS12:AU13" si="108">+AS46</f>
        <v>11992.83653771</v>
      </c>
      <c r="AT12" s="32">
        <f t="shared" si="108"/>
        <v>11991.427978549998</v>
      </c>
      <c r="AU12" s="32">
        <f t="shared" si="108"/>
        <v>11943.734552549999</v>
      </c>
      <c r="AV12" s="33">
        <f>+AS12/AR12</f>
        <v>0.91941078233778073</v>
      </c>
      <c r="AW12" s="33">
        <f>+AT12/AR12</f>
        <v>0.91930279750240063</v>
      </c>
      <c r="AX12" s="34">
        <f>+AU12/AR12</f>
        <v>0.91564646065722233</v>
      </c>
      <c r="AY12" s="32">
        <f>+AY46</f>
        <v>12331.28</v>
      </c>
      <c r="AZ12" s="32">
        <f t="shared" ref="AZ12:BB13" si="109">+AZ46</f>
        <v>11814.74602273</v>
      </c>
      <c r="BA12" s="32">
        <f t="shared" si="109"/>
        <v>11796.66701673</v>
      </c>
      <c r="BB12" s="32">
        <f t="shared" si="109"/>
        <v>11766.158019729999</v>
      </c>
      <c r="BC12" s="33">
        <f>+AZ12/AY12</f>
        <v>0.95811189290406185</v>
      </c>
      <c r="BD12" s="33">
        <f>+BA12/AY12</f>
        <v>0.95664578346530116</v>
      </c>
      <c r="BE12" s="34">
        <f>+BB12/AY12</f>
        <v>0.95417166909923368</v>
      </c>
      <c r="BF12" s="32">
        <f>+BF46</f>
        <v>13748.267</v>
      </c>
      <c r="BG12" s="32">
        <f t="shared" ref="BG12:BI13" si="110">+BG46</f>
        <v>13284.859411309999</v>
      </c>
      <c r="BH12" s="32">
        <f t="shared" si="110"/>
        <v>13284.01808131</v>
      </c>
      <c r="BI12" s="32">
        <f t="shared" si="110"/>
        <v>13161.512040309999</v>
      </c>
      <c r="BJ12" s="33">
        <f>+BG12/BF12</f>
        <v>0.9662933816538477</v>
      </c>
      <c r="BK12" s="33">
        <f>+BH12/BF12</f>
        <v>0.9662321863046448</v>
      </c>
      <c r="BL12" s="34">
        <f>+BI12/BF12</f>
        <v>0.95732153298375711</v>
      </c>
      <c r="BM12" s="32">
        <f>+BM46</f>
        <v>14498.607</v>
      </c>
      <c r="BN12" s="32">
        <f t="shared" ref="BN12:BP13" si="111">+BN46</f>
        <v>13812.3215583</v>
      </c>
      <c r="BO12" s="32">
        <f t="shared" si="111"/>
        <v>13807.396678139999</v>
      </c>
      <c r="BP12" s="32">
        <f t="shared" si="111"/>
        <v>13778.58112115</v>
      </c>
      <c r="BQ12" s="33">
        <f>+BN12/BM12</f>
        <v>0.95266542215400418</v>
      </c>
      <c r="BR12" s="33">
        <f>+BO12/BM12</f>
        <v>0.95232574261375591</v>
      </c>
      <c r="BS12" s="34">
        <f>+BP12/BM12</f>
        <v>0.95033827188708542</v>
      </c>
      <c r="BT12" s="32">
        <f>+BT46</f>
        <v>13004.826418000001</v>
      </c>
      <c r="BU12" s="32">
        <f t="shared" ref="BU12:BW13" si="112">+BU46</f>
        <v>12666.36652867</v>
      </c>
      <c r="BV12" s="32">
        <f t="shared" si="112"/>
        <v>12665.259828669999</v>
      </c>
      <c r="BW12" s="32">
        <f t="shared" si="112"/>
        <v>12597.89581027</v>
      </c>
      <c r="BX12" s="33">
        <f>+BU12/BT12</f>
        <v>0.97397428628024296</v>
      </c>
      <c r="BY12" s="33">
        <f>+BV12/BT12</f>
        <v>0.97388918710518069</v>
      </c>
      <c r="BZ12" s="34">
        <f>+BW12/BT12</f>
        <v>0.96870926264984458</v>
      </c>
      <c r="CA12" s="32">
        <f>+CA46</f>
        <v>16325.605450999999</v>
      </c>
      <c r="CB12" s="32">
        <f t="shared" ref="CB12:CD13" si="113">+CB46</f>
        <v>14880.17881831</v>
      </c>
      <c r="CC12" s="32">
        <f t="shared" si="113"/>
        <v>14876.681851379999</v>
      </c>
      <c r="CD12" s="32">
        <f t="shared" si="113"/>
        <v>14825.934591839999</v>
      </c>
      <c r="CE12" s="33">
        <f>+CB12/CA12</f>
        <v>0.9114626016763463</v>
      </c>
      <c r="CF12" s="33">
        <f>+CC12/CA12</f>
        <v>0.91124840031392229</v>
      </c>
      <c r="CG12" s="34">
        <f>+CD12/CA12</f>
        <v>0.9081399545235157</v>
      </c>
      <c r="CH12" s="32">
        <f>+CH46</f>
        <v>17607.357</v>
      </c>
      <c r="CI12" s="32">
        <f t="shared" ref="CI12:CK13" si="114">+CI46</f>
        <v>16464.458508</v>
      </c>
      <c r="CJ12" s="32">
        <f t="shared" si="114"/>
        <v>16214.6886189</v>
      </c>
      <c r="CK12" s="32">
        <f t="shared" si="114"/>
        <v>16132.314397799999</v>
      </c>
      <c r="CL12" s="33">
        <f>+CI12/CH12</f>
        <v>0.93508971891692771</v>
      </c>
      <c r="CM12" s="33">
        <f>+CJ12/CH12</f>
        <v>0.92090417766278043</v>
      </c>
      <c r="CN12" s="34">
        <f>+CK12/CH12</f>
        <v>0.91622577981465358</v>
      </c>
      <c r="CO12" s="32">
        <f>+CO46</f>
        <v>19528.400000000001</v>
      </c>
      <c r="CP12" s="32">
        <f t="shared" ref="CP12:CR13" si="115">+CP46</f>
        <v>6022.5115386800007</v>
      </c>
      <c r="CQ12" s="32">
        <f t="shared" si="115"/>
        <v>5663.8585447899995</v>
      </c>
      <c r="CR12" s="32">
        <f t="shared" si="115"/>
        <v>5663.6304837899997</v>
      </c>
      <c r="CS12" s="33">
        <f>+CP12/CO12</f>
        <v>0.30839759215706358</v>
      </c>
      <c r="CT12" s="33">
        <f>+CQ12/CO12</f>
        <v>0.29003187894502364</v>
      </c>
      <c r="CU12" s="34">
        <f>+CR12/CO12</f>
        <v>0.29002020051770749</v>
      </c>
    </row>
    <row r="13" spans="1:99" x14ac:dyDescent="0.3">
      <c r="A13" s="31" t="s">
        <v>23</v>
      </c>
      <c r="B13" s="32">
        <f>+B47</f>
        <v>6880</v>
      </c>
      <c r="C13" s="32">
        <f t="shared" si="102"/>
        <v>6599.7893750000003</v>
      </c>
      <c r="D13" s="32">
        <f t="shared" si="102"/>
        <v>6599.7893750000003</v>
      </c>
      <c r="E13" s="32">
        <f t="shared" si="102"/>
        <v>6456.2906999999996</v>
      </c>
      <c r="F13" s="33">
        <f t="shared" ref="F13:F14" si="116">+C13/B13</f>
        <v>0.95927171148255819</v>
      </c>
      <c r="G13" s="33">
        <f t="shared" ref="G13:G14" si="117">+D13/B13</f>
        <v>0.95927171148255819</v>
      </c>
      <c r="H13" s="34">
        <f t="shared" ref="H13:H14" si="118">+E13/B13</f>
        <v>0.93841434593023254</v>
      </c>
      <c r="I13" s="32">
        <f>+I47</f>
        <v>5360</v>
      </c>
      <c r="J13" s="32">
        <f t="shared" si="103"/>
        <v>5260.7350420000002</v>
      </c>
      <c r="K13" s="32">
        <f t="shared" si="103"/>
        <v>5240.1180219999997</v>
      </c>
      <c r="L13" s="32">
        <f t="shared" si="103"/>
        <v>5078.9927470100001</v>
      </c>
      <c r="M13" s="33">
        <f t="shared" ref="M13:M15" si="119">+J13/I13</f>
        <v>0.98148041828358212</v>
      </c>
      <c r="N13" s="33">
        <f t="shared" ref="N13:N15" si="120">+K13/I13</f>
        <v>0.97763395932835817</v>
      </c>
      <c r="O13" s="34">
        <f t="shared" ref="O13:O15" si="121">+L13/I13</f>
        <v>0.9475732736958955</v>
      </c>
      <c r="P13" s="32">
        <f>+P47</f>
        <v>3030</v>
      </c>
      <c r="Q13" s="32">
        <f t="shared" si="104"/>
        <v>1944.0262700000001</v>
      </c>
      <c r="R13" s="32">
        <f t="shared" si="104"/>
        <v>1928.419181</v>
      </c>
      <c r="S13" s="32">
        <f t="shared" si="104"/>
        <v>1920.2814370000001</v>
      </c>
      <c r="T13" s="33">
        <f t="shared" ref="T13:T15" si="122">+Q13/P13</f>
        <v>0.64159282838283827</v>
      </c>
      <c r="U13" s="33">
        <f t="shared" ref="U13:U15" si="123">+R13/P13</f>
        <v>0.63644197392739277</v>
      </c>
      <c r="V13" s="34">
        <f t="shared" ref="V13:V15" si="124">+S13/P13</f>
        <v>0.63375624983498358</v>
      </c>
      <c r="W13" s="32">
        <f>+W47</f>
        <v>3120.9</v>
      </c>
      <c r="X13" s="32">
        <f t="shared" si="105"/>
        <v>2713.0606400000001</v>
      </c>
      <c r="Y13" s="32">
        <f t="shared" si="105"/>
        <v>2674.3996400000001</v>
      </c>
      <c r="Z13" s="32">
        <f t="shared" si="105"/>
        <v>1798.261994</v>
      </c>
      <c r="AA13" s="33">
        <f t="shared" ref="AA13:AA15" si="125">+X13/W13</f>
        <v>0.86931995257778205</v>
      </c>
      <c r="AB13" s="33">
        <f t="shared" ref="AB13:AB15" si="126">+Y13/W13</f>
        <v>0.85693217981992376</v>
      </c>
      <c r="AC13" s="34">
        <f t="shared" ref="AC13:AC15" si="127">+Z13/W13</f>
        <v>0.57619981223365047</v>
      </c>
      <c r="AD13" s="32">
        <f>+AD47</f>
        <v>3163.2176009999998</v>
      </c>
      <c r="AE13" s="32">
        <f t="shared" si="106"/>
        <v>3059.0476588299998</v>
      </c>
      <c r="AF13" s="32">
        <f t="shared" si="106"/>
        <v>3005.4605138299999</v>
      </c>
      <c r="AG13" s="32">
        <f t="shared" si="106"/>
        <v>2825.31964083</v>
      </c>
      <c r="AH13" s="33">
        <f t="shared" ref="AH13:AH15" si="128">+AE13/AD13</f>
        <v>0.9670683603502116</v>
      </c>
      <c r="AI13" s="33">
        <f t="shared" ref="AI13:AI15" si="129">+AF13/AD13</f>
        <v>0.9501276525775123</v>
      </c>
      <c r="AJ13" s="34">
        <f t="shared" ref="AJ13:AJ15" si="130">+AG13/AD13</f>
        <v>0.89317903388525066</v>
      </c>
      <c r="AK13" s="32">
        <f>+AK47</f>
        <v>4010</v>
      </c>
      <c r="AL13" s="32">
        <f t="shared" si="107"/>
        <v>3971.2266864899998</v>
      </c>
      <c r="AM13" s="32">
        <f t="shared" si="107"/>
        <v>3795.6822862399999</v>
      </c>
      <c r="AN13" s="32">
        <f t="shared" si="107"/>
        <v>3637.0559812399997</v>
      </c>
      <c r="AO13" s="33">
        <f t="shared" ref="AO13:AO15" si="131">+AL13/AK13</f>
        <v>0.99033084451122189</v>
      </c>
      <c r="AP13" s="33">
        <f t="shared" ref="AP13:AP15" si="132">+AM13/AK13</f>
        <v>0.94655418609476305</v>
      </c>
      <c r="AQ13" s="34">
        <f t="shared" ref="AQ13:AQ15" si="133">+AN13/AK13</f>
        <v>0.9069965040498752</v>
      </c>
      <c r="AR13" s="32">
        <f>+AR47</f>
        <v>4008</v>
      </c>
      <c r="AS13" s="32">
        <f t="shared" si="108"/>
        <v>3993.8033591500002</v>
      </c>
      <c r="AT13" s="32">
        <f t="shared" si="108"/>
        <v>3803.18466915</v>
      </c>
      <c r="AU13" s="32">
        <f t="shared" si="108"/>
        <v>3743.5551721500001</v>
      </c>
      <c r="AV13" s="33">
        <f t="shared" ref="AV13:AV15" si="134">+AS13/AR13</f>
        <v>0.99645792393962085</v>
      </c>
      <c r="AW13" s="33">
        <f t="shared" ref="AW13:AW15" si="135">+AT13/AR13</f>
        <v>0.94889837054640713</v>
      </c>
      <c r="AX13" s="34">
        <f t="shared" ref="AX13:AX15" si="136">+AU13/AR13</f>
        <v>0.9340207515344312</v>
      </c>
      <c r="AY13" s="32">
        <f>+AY47</f>
        <v>4963.9973030000001</v>
      </c>
      <c r="AZ13" s="32">
        <f t="shared" si="109"/>
        <v>4895.77197824</v>
      </c>
      <c r="BA13" s="32">
        <f t="shared" si="109"/>
        <v>4443.9236702399994</v>
      </c>
      <c r="BB13" s="32">
        <f t="shared" si="109"/>
        <v>4327.5340602400001</v>
      </c>
      <c r="BC13" s="33">
        <f t="shared" ref="BC13:BC15" si="137">+AZ13/AY13</f>
        <v>0.98625597062295578</v>
      </c>
      <c r="BD13" s="33">
        <f t="shared" ref="BD13:BD15" si="138">+BA13/AY13</f>
        <v>0.89523087926625311</v>
      </c>
      <c r="BE13" s="34">
        <f t="shared" ref="BE13:BE15" si="139">+BB13/AY13</f>
        <v>0.87178412801003091</v>
      </c>
      <c r="BF13" s="32">
        <f>+BF47</f>
        <v>9835.5430749999996</v>
      </c>
      <c r="BG13" s="32">
        <f t="shared" si="110"/>
        <v>9176.2695652300008</v>
      </c>
      <c r="BH13" s="32">
        <f t="shared" si="110"/>
        <v>8009.2448219099997</v>
      </c>
      <c r="BI13" s="32">
        <f t="shared" si="110"/>
        <v>7965.6835819099997</v>
      </c>
      <c r="BJ13" s="33">
        <f t="shared" ref="BJ13:BJ15" si="140">+BG13/BF13</f>
        <v>0.93297029917486296</v>
      </c>
      <c r="BK13" s="33">
        <f t="shared" ref="BK13:BK15" si="141">+BH13/BF13</f>
        <v>0.81431648062910855</v>
      </c>
      <c r="BL13" s="34">
        <f t="shared" ref="BL13:BL15" si="142">+BI13/BF13</f>
        <v>0.8098875192928785</v>
      </c>
      <c r="BM13" s="32">
        <f>+BM47</f>
        <v>10000</v>
      </c>
      <c r="BN13" s="32">
        <f t="shared" si="111"/>
        <v>9820.111919949999</v>
      </c>
      <c r="BO13" s="32">
        <f t="shared" si="111"/>
        <v>9569.9960139399991</v>
      </c>
      <c r="BP13" s="32">
        <f t="shared" si="111"/>
        <v>9348.1535970599998</v>
      </c>
      <c r="BQ13" s="33">
        <f t="shared" ref="BQ13:BQ15" si="143">+BN13/BM13</f>
        <v>0.98201119199499987</v>
      </c>
      <c r="BR13" s="33">
        <f t="shared" ref="BR13:BR15" si="144">+BO13/BM13</f>
        <v>0.95699960139399987</v>
      </c>
      <c r="BS13" s="34">
        <f t="shared" ref="BS13:BS15" si="145">+BP13/BM13</f>
        <v>0.93481535970599994</v>
      </c>
      <c r="BT13" s="32">
        <f>+BT47</f>
        <v>10785.1</v>
      </c>
      <c r="BU13" s="32">
        <f t="shared" si="112"/>
        <v>10373.742424919999</v>
      </c>
      <c r="BV13" s="32">
        <f t="shared" si="112"/>
        <v>10077.12261692</v>
      </c>
      <c r="BW13" s="32">
        <f t="shared" si="112"/>
        <v>9386.6839601600004</v>
      </c>
      <c r="BX13" s="33">
        <f t="shared" ref="BX13:BX15" si="146">+BU13/BT13</f>
        <v>0.96185871479355767</v>
      </c>
      <c r="BY13" s="33">
        <f t="shared" ref="BY13:BY15" si="147">+BV13/BT13</f>
        <v>0.93435597416064753</v>
      </c>
      <c r="BZ13" s="34">
        <f t="shared" ref="BZ13:BZ15" si="148">+BW13/BT13</f>
        <v>0.87033814801531739</v>
      </c>
      <c r="CA13" s="32">
        <f>+CA47</f>
        <v>12304.54</v>
      </c>
      <c r="CB13" s="32">
        <f t="shared" si="113"/>
        <v>11181.586151309999</v>
      </c>
      <c r="CC13" s="32">
        <f t="shared" si="113"/>
        <v>11161.595664009999</v>
      </c>
      <c r="CD13" s="32">
        <f t="shared" si="113"/>
        <v>10608.70081036</v>
      </c>
      <c r="CE13" s="33">
        <f t="shared" ref="CE13:CE15" si="149">+CB13/CA13</f>
        <v>0.90873662496200569</v>
      </c>
      <c r="CF13" s="33">
        <f t="shared" ref="CF13:CF15" si="150">+CC13/CA13</f>
        <v>0.90711198175713992</v>
      </c>
      <c r="CG13" s="34">
        <f t="shared" ref="CG13:CG15" si="151">+CD13/CA13</f>
        <v>0.86217776612209795</v>
      </c>
      <c r="CH13" s="32">
        <f>+CH47</f>
        <v>13039.03584</v>
      </c>
      <c r="CI13" s="32">
        <f t="shared" si="114"/>
        <v>11447.524863619999</v>
      </c>
      <c r="CJ13" s="32">
        <f t="shared" si="114"/>
        <v>11384.68482742</v>
      </c>
      <c r="CK13" s="32">
        <f t="shared" si="114"/>
        <v>11124.94620144</v>
      </c>
      <c r="CL13" s="33">
        <f t="shared" ref="CL13:CL15" si="152">+CI13/CH13</f>
        <v>0.87794258748045584</v>
      </c>
      <c r="CM13" s="33">
        <f t="shared" ref="CM13:CM15" si="153">+CJ13/CH13</f>
        <v>0.87312320996120518</v>
      </c>
      <c r="CN13" s="34">
        <f t="shared" ref="CN13:CN15" si="154">+CK13/CH13</f>
        <v>0.85320313081062893</v>
      </c>
      <c r="CO13" s="32">
        <f>+CO47</f>
        <v>13952</v>
      </c>
      <c r="CP13" s="32">
        <f t="shared" si="115"/>
        <v>7803.0010229999998</v>
      </c>
      <c r="CQ13" s="32">
        <f t="shared" si="115"/>
        <v>1132.79979654</v>
      </c>
      <c r="CR13" s="32">
        <f t="shared" si="115"/>
        <v>1100.12696854</v>
      </c>
      <c r="CS13" s="33">
        <f t="shared" ref="CS13:CS15" si="155">+CP13/CO13</f>
        <v>0.55927472928612387</v>
      </c>
      <c r="CT13" s="33">
        <f t="shared" ref="CT13:CT15" si="156">+CQ13/CO13</f>
        <v>8.1192645967603214E-2</v>
      </c>
      <c r="CU13" s="34">
        <f t="shared" ref="CU13:CU15" si="157">+CR13/CO13</f>
        <v>7.8850843502006884E-2</v>
      </c>
    </row>
    <row r="14" spans="1:99" x14ac:dyDescent="0.3">
      <c r="A14" s="9" t="s">
        <v>24</v>
      </c>
      <c r="B14" s="10">
        <f>SUM(B12:B13)</f>
        <v>17549.313999999998</v>
      </c>
      <c r="C14" s="10">
        <f t="shared" ref="C14:E14" si="158">SUM(C12:C13)</f>
        <v>16883.679122900001</v>
      </c>
      <c r="D14" s="10">
        <f t="shared" si="158"/>
        <v>16874.679122900001</v>
      </c>
      <c r="E14" s="10">
        <f t="shared" si="158"/>
        <v>16730.936247899997</v>
      </c>
      <c r="F14" s="12">
        <f t="shared" si="116"/>
        <v>0.96207060417860224</v>
      </c>
      <c r="G14" s="12">
        <f t="shared" si="117"/>
        <v>0.96155776361970635</v>
      </c>
      <c r="H14" s="13">
        <f t="shared" si="118"/>
        <v>0.95336696624722761</v>
      </c>
      <c r="I14" s="10">
        <f>SUM(I12:I13)</f>
        <v>16089.4</v>
      </c>
      <c r="J14" s="10">
        <f t="shared" ref="J14:L14" si="159">SUM(J12:J13)</f>
        <v>15329.806514489999</v>
      </c>
      <c r="K14" s="10">
        <f t="shared" si="159"/>
        <v>15309.189494489998</v>
      </c>
      <c r="L14" s="10">
        <f t="shared" si="159"/>
        <v>15023.757175899998</v>
      </c>
      <c r="M14" s="12">
        <f t="shared" si="119"/>
        <v>0.95278919751451263</v>
      </c>
      <c r="N14" s="12">
        <f t="shared" si="120"/>
        <v>0.95150779360883553</v>
      </c>
      <c r="O14" s="13">
        <f t="shared" si="121"/>
        <v>0.93376739815655019</v>
      </c>
      <c r="P14" s="10">
        <f>SUM(P12:P13)</f>
        <v>13086.281999999999</v>
      </c>
      <c r="Q14" s="10">
        <f t="shared" ref="Q14:S14" si="160">SUM(Q12:Q13)</f>
        <v>10008.041207</v>
      </c>
      <c r="R14" s="10">
        <f t="shared" si="160"/>
        <v>9990.7995680000004</v>
      </c>
      <c r="S14" s="10">
        <f t="shared" si="160"/>
        <v>9973.2180100000005</v>
      </c>
      <c r="T14" s="12">
        <f t="shared" si="122"/>
        <v>0.76477346331066387</v>
      </c>
      <c r="U14" s="12">
        <f t="shared" si="123"/>
        <v>0.76345592797098527</v>
      </c>
      <c r="V14" s="13">
        <f t="shared" si="124"/>
        <v>0.7621124174154279</v>
      </c>
      <c r="W14" s="10">
        <f>SUM(W12:W13)</f>
        <v>12329.430926999999</v>
      </c>
      <c r="X14" s="10">
        <f t="shared" ref="X14:Z14" si="161">SUM(X12:X13)</f>
        <v>10892.79508</v>
      </c>
      <c r="Y14" s="10">
        <f t="shared" si="161"/>
        <v>10854.13408</v>
      </c>
      <c r="Z14" s="10">
        <f t="shared" si="161"/>
        <v>9902.4858789999998</v>
      </c>
      <c r="AA14" s="12">
        <f t="shared" si="125"/>
        <v>0.88347914388701132</v>
      </c>
      <c r="AB14" s="12">
        <f t="shared" si="126"/>
        <v>0.88034347605052288</v>
      </c>
      <c r="AC14" s="13">
        <f t="shared" si="127"/>
        <v>0.80315838886892366</v>
      </c>
      <c r="AD14" s="10">
        <f>SUM(AD12:AD13)</f>
        <v>12202.148687000001</v>
      </c>
      <c r="AE14" s="10">
        <f t="shared" ref="AE14:AG14" si="162">SUM(AE12:AE13)</f>
        <v>11626.240816829999</v>
      </c>
      <c r="AF14" s="10">
        <f t="shared" si="162"/>
        <v>11572.653669829999</v>
      </c>
      <c r="AG14" s="10">
        <f t="shared" si="162"/>
        <v>11354.606773830001</v>
      </c>
      <c r="AH14" s="12">
        <f t="shared" si="128"/>
        <v>0.95280274934007603</v>
      </c>
      <c r="AI14" s="12">
        <f t="shared" si="129"/>
        <v>0.94841113370134089</v>
      </c>
      <c r="AJ14" s="13">
        <f t="shared" si="130"/>
        <v>0.93054158452658753</v>
      </c>
      <c r="AK14" s="10">
        <f>SUM(AK12:AK13)</f>
        <v>15545.672017000001</v>
      </c>
      <c r="AL14" s="10">
        <f t="shared" ref="AL14:AN14" si="163">SUM(AL12:AL13)</f>
        <v>15021.63957261</v>
      </c>
      <c r="AM14" s="10">
        <f t="shared" si="163"/>
        <v>14832.780461360002</v>
      </c>
      <c r="AN14" s="10">
        <f t="shared" si="163"/>
        <v>14667.681054860001</v>
      </c>
      <c r="AO14" s="12">
        <f t="shared" si="131"/>
        <v>0.96629078216644837</v>
      </c>
      <c r="AP14" s="12">
        <f t="shared" si="132"/>
        <v>0.95414212040107271</v>
      </c>
      <c r="AQ14" s="13">
        <f t="shared" si="133"/>
        <v>0.94352183931451328</v>
      </c>
      <c r="AR14" s="10">
        <f>SUM(AR12:AR13)</f>
        <v>17052.046000000002</v>
      </c>
      <c r="AS14" s="10">
        <f t="shared" ref="AS14:AU14" si="164">SUM(AS12:AS13)</f>
        <v>15986.639896860001</v>
      </c>
      <c r="AT14" s="10">
        <f t="shared" si="164"/>
        <v>15794.612647699998</v>
      </c>
      <c r="AU14" s="10">
        <f t="shared" si="164"/>
        <v>15687.289724699998</v>
      </c>
      <c r="AV14" s="12">
        <f t="shared" si="134"/>
        <v>0.93752033608518293</v>
      </c>
      <c r="AW14" s="12">
        <f t="shared" si="135"/>
        <v>0.92625909217580082</v>
      </c>
      <c r="AX14" s="13">
        <f t="shared" si="136"/>
        <v>0.91996524784767741</v>
      </c>
      <c r="AY14" s="10">
        <f>SUM(AY12:AY13)</f>
        <v>17295.277303000003</v>
      </c>
      <c r="AZ14" s="10">
        <f t="shared" ref="AZ14:BB14" si="165">SUM(AZ12:AZ13)</f>
        <v>16710.518000969998</v>
      </c>
      <c r="BA14" s="10">
        <f t="shared" si="165"/>
        <v>16240.590686969999</v>
      </c>
      <c r="BB14" s="10">
        <f t="shared" si="165"/>
        <v>16093.692079969998</v>
      </c>
      <c r="BC14" s="12">
        <f t="shared" si="137"/>
        <v>0.96618965444812077</v>
      </c>
      <c r="BD14" s="12">
        <f t="shared" si="138"/>
        <v>0.93901880857110864</v>
      </c>
      <c r="BE14" s="13">
        <f t="shared" si="139"/>
        <v>0.93052524096727951</v>
      </c>
      <c r="BF14" s="10">
        <f>SUM(BF12:BF13)</f>
        <v>23583.810075000001</v>
      </c>
      <c r="BG14" s="10">
        <f t="shared" ref="BG14:BI14" si="166">SUM(BG12:BG13)</f>
        <v>22461.12897654</v>
      </c>
      <c r="BH14" s="10">
        <f t="shared" si="166"/>
        <v>21293.262903219998</v>
      </c>
      <c r="BI14" s="10">
        <f t="shared" si="166"/>
        <v>21127.195622219999</v>
      </c>
      <c r="BJ14" s="12">
        <f t="shared" si="140"/>
        <v>0.95239611009036662</v>
      </c>
      <c r="BK14" s="12">
        <f t="shared" si="141"/>
        <v>0.90287628824622801</v>
      </c>
      <c r="BL14" s="13">
        <f t="shared" si="142"/>
        <v>0.89583470843058843</v>
      </c>
      <c r="BM14" s="10">
        <f>SUM(BM12:BM13)</f>
        <v>24498.607</v>
      </c>
      <c r="BN14" s="10">
        <f t="shared" ref="BN14:BP14" si="167">SUM(BN12:BN13)</f>
        <v>23632.433478250001</v>
      </c>
      <c r="BO14" s="10">
        <f t="shared" si="167"/>
        <v>23377.39269208</v>
      </c>
      <c r="BP14" s="10">
        <f t="shared" si="167"/>
        <v>23126.734718209998</v>
      </c>
      <c r="BQ14" s="12">
        <f t="shared" si="143"/>
        <v>0.96464396846114564</v>
      </c>
      <c r="BR14" s="12">
        <f t="shared" si="144"/>
        <v>0.95423354854747455</v>
      </c>
      <c r="BS14" s="13">
        <f t="shared" si="145"/>
        <v>0.94400202910353226</v>
      </c>
      <c r="BT14" s="10">
        <f>SUM(BT12:BT13)</f>
        <v>23789.926418000003</v>
      </c>
      <c r="BU14" s="10">
        <f t="shared" ref="BU14:BW14" si="168">SUM(BU12:BU13)</f>
        <v>23040.108953589999</v>
      </c>
      <c r="BV14" s="10">
        <f t="shared" si="168"/>
        <v>22742.382445589999</v>
      </c>
      <c r="BW14" s="10">
        <f t="shared" si="168"/>
        <v>21984.579770429998</v>
      </c>
      <c r="BX14" s="12">
        <f t="shared" si="146"/>
        <v>0.96848172410307776</v>
      </c>
      <c r="BY14" s="12">
        <f t="shared" si="147"/>
        <v>0.95596690994313427</v>
      </c>
      <c r="BZ14" s="13">
        <f t="shared" si="148"/>
        <v>0.9241129789201854</v>
      </c>
      <c r="CA14" s="10">
        <f>SUM(CA12:CA13)</f>
        <v>28630.145451</v>
      </c>
      <c r="CB14" s="10">
        <f t="shared" ref="CB14:CD14" si="169">SUM(CB12:CB13)</f>
        <v>26061.764969619999</v>
      </c>
      <c r="CC14" s="10">
        <f t="shared" si="169"/>
        <v>26038.27751539</v>
      </c>
      <c r="CD14" s="10">
        <f t="shared" si="169"/>
        <v>25434.635402200001</v>
      </c>
      <c r="CE14" s="12">
        <f t="shared" si="149"/>
        <v>0.91029104320214715</v>
      </c>
      <c r="CF14" s="12">
        <f t="shared" si="150"/>
        <v>0.9094706682491035</v>
      </c>
      <c r="CG14" s="13">
        <f t="shared" si="151"/>
        <v>0.88838652411776742</v>
      </c>
      <c r="CH14" s="10">
        <f>SUM(CH12:CH13)</f>
        <v>30646.39284</v>
      </c>
      <c r="CI14" s="10">
        <f t="shared" ref="CI14:CK14" si="170">SUM(CI12:CI13)</f>
        <v>27911.983371620001</v>
      </c>
      <c r="CJ14" s="10">
        <f t="shared" si="170"/>
        <v>27599.373446320002</v>
      </c>
      <c r="CK14" s="10">
        <f t="shared" si="170"/>
        <v>27257.260599239999</v>
      </c>
      <c r="CL14" s="12">
        <f t="shared" si="152"/>
        <v>0.91077548726024882</v>
      </c>
      <c r="CM14" s="12">
        <f t="shared" si="153"/>
        <v>0.90057494173660146</v>
      </c>
      <c r="CN14" s="13">
        <f t="shared" si="154"/>
        <v>0.88941170797965918</v>
      </c>
      <c r="CO14" s="10">
        <f>SUM(CO12:CO13)</f>
        <v>33480.400000000001</v>
      </c>
      <c r="CP14" s="10">
        <f t="shared" ref="CP14:CR14" si="171">SUM(CP12:CP13)</f>
        <v>13825.51256168</v>
      </c>
      <c r="CQ14" s="10">
        <f t="shared" si="171"/>
        <v>6796.6583413299995</v>
      </c>
      <c r="CR14" s="10">
        <f t="shared" si="171"/>
        <v>6763.75745233</v>
      </c>
      <c r="CS14" s="12">
        <f t="shared" si="155"/>
        <v>0.41294347025961453</v>
      </c>
      <c r="CT14" s="12">
        <f t="shared" si="156"/>
        <v>0.20300409616760848</v>
      </c>
      <c r="CU14" s="13">
        <f t="shared" si="157"/>
        <v>0.20202140513046438</v>
      </c>
    </row>
    <row r="15" spans="1:99" x14ac:dyDescent="0.3">
      <c r="A15" s="15" t="s">
        <v>25</v>
      </c>
      <c r="B15" s="16">
        <f>SUM(B8+B11+B14)</f>
        <v>3079534.6006909995</v>
      </c>
      <c r="C15" s="16">
        <f t="shared" ref="C15:E15" si="172">SUM(C8+C11+C14)</f>
        <v>3068204.84142558</v>
      </c>
      <c r="D15" s="16">
        <f t="shared" si="172"/>
        <v>3011096.0409867503</v>
      </c>
      <c r="E15" s="16">
        <f t="shared" si="172"/>
        <v>2083908.1193947701</v>
      </c>
      <c r="F15" s="17">
        <f t="shared" si="14"/>
        <v>0.99632095081416605</v>
      </c>
      <c r="G15" s="17">
        <f t="shared" si="15"/>
        <v>0.9777763303296243</v>
      </c>
      <c r="H15" s="17">
        <f t="shared" si="16"/>
        <v>0.67669579647755007</v>
      </c>
      <c r="I15" s="16">
        <f>SUM(I8+I11+I14)</f>
        <v>3596473.8443100001</v>
      </c>
      <c r="J15" s="16">
        <f t="shared" ref="J15:L15" si="173">SUM(J8+J11+J14)</f>
        <v>3553874.9865144901</v>
      </c>
      <c r="K15" s="16">
        <f t="shared" si="173"/>
        <v>3478035.6294944896</v>
      </c>
      <c r="L15" s="16">
        <f t="shared" si="173"/>
        <v>2012634.5990179903</v>
      </c>
      <c r="M15" s="17">
        <f t="shared" si="119"/>
        <v>0.98815538228843069</v>
      </c>
      <c r="N15" s="17">
        <f t="shared" si="120"/>
        <v>0.96706823963063371</v>
      </c>
      <c r="O15" s="17">
        <f t="shared" si="121"/>
        <v>0.55961330073404814</v>
      </c>
      <c r="P15" s="16">
        <f>SUM(P8+P11+P14)</f>
        <v>3718866.7800000003</v>
      </c>
      <c r="Q15" s="16">
        <f t="shared" ref="Q15:S15" si="174">SUM(Q8+Q11+Q14)</f>
        <v>3703315.6162070003</v>
      </c>
      <c r="R15" s="16">
        <f t="shared" si="174"/>
        <v>3668241.8845679997</v>
      </c>
      <c r="S15" s="16">
        <f t="shared" si="174"/>
        <v>2229912.9330100003</v>
      </c>
      <c r="T15" s="17">
        <f t="shared" si="122"/>
        <v>0.99581830576006813</v>
      </c>
      <c r="U15" s="17">
        <f t="shared" si="123"/>
        <v>0.98638701023003561</v>
      </c>
      <c r="V15" s="17">
        <f t="shared" si="124"/>
        <v>0.59962162264118535</v>
      </c>
      <c r="W15" s="16">
        <f>SUM(W8+W11+W14)</f>
        <v>3896354.111854</v>
      </c>
      <c r="X15" s="16">
        <f t="shared" ref="X15:Z15" si="175">SUM(X8+X11+X14)</f>
        <v>3748936.0695199999</v>
      </c>
      <c r="Y15" s="16">
        <f t="shared" si="175"/>
        <v>3682048.7885199999</v>
      </c>
      <c r="Z15" s="16">
        <f t="shared" si="175"/>
        <v>2135937.5320499996</v>
      </c>
      <c r="AA15" s="17">
        <f t="shared" si="125"/>
        <v>0.96216513230008904</v>
      </c>
      <c r="AB15" s="17">
        <f t="shared" si="126"/>
        <v>0.94499849931965574</v>
      </c>
      <c r="AC15" s="17">
        <f t="shared" si="127"/>
        <v>0.54818876075759382</v>
      </c>
      <c r="AD15" s="16">
        <f>SUM(AD8+AD11+AD14)</f>
        <v>3243988.688687</v>
      </c>
      <c r="AE15" s="16">
        <f t="shared" ref="AE15:AG15" si="176">SUM(AE8+AE11+AE14)</f>
        <v>3234866.3208168303</v>
      </c>
      <c r="AF15" s="16">
        <f t="shared" si="176"/>
        <v>3152340.1136698299</v>
      </c>
      <c r="AG15" s="16">
        <f t="shared" si="176"/>
        <v>2058921.61677383</v>
      </c>
      <c r="AH15" s="17">
        <f t="shared" si="128"/>
        <v>0.99718791625199477</v>
      </c>
      <c r="AI15" s="17">
        <f t="shared" si="129"/>
        <v>0.97174818292776954</v>
      </c>
      <c r="AJ15" s="17">
        <f t="shared" si="130"/>
        <v>0.63468828481247752</v>
      </c>
      <c r="AK15" s="16">
        <f>SUM(AK8+AK11+AK14)</f>
        <v>3847385.012017</v>
      </c>
      <c r="AL15" s="16">
        <f t="shared" ref="AL15:AN15" si="177">SUM(AL8+AL11+AL14)</f>
        <v>3844846.5795726101</v>
      </c>
      <c r="AM15" s="16">
        <f t="shared" si="177"/>
        <v>3771112.7204613602</v>
      </c>
      <c r="AN15" s="16">
        <f t="shared" si="177"/>
        <v>2294670.4310548599</v>
      </c>
      <c r="AO15" s="17">
        <f t="shared" si="131"/>
        <v>0.99934021876249424</v>
      </c>
      <c r="AP15" s="17">
        <f t="shared" si="132"/>
        <v>0.98017555006389812</v>
      </c>
      <c r="AQ15" s="17">
        <f t="shared" si="133"/>
        <v>0.59642339508202058</v>
      </c>
      <c r="AR15" s="16">
        <f>SUM(AR8+AR11+AR14)</f>
        <v>3805594.9230920002</v>
      </c>
      <c r="AS15" s="16">
        <f t="shared" ref="AS15:AU15" si="178">SUM(AS8+AS11+AS14)</f>
        <v>3746974.9925695206</v>
      </c>
      <c r="AT15" s="16">
        <f t="shared" si="178"/>
        <v>2307526.0106526902</v>
      </c>
      <c r="AU15" s="16">
        <f t="shared" si="178"/>
        <v>2303416.8654582705</v>
      </c>
      <c r="AV15" s="17">
        <f t="shared" si="134"/>
        <v>0.98459638198306942</v>
      </c>
      <c r="AW15" s="17">
        <f t="shared" si="135"/>
        <v>0.60635092732829621</v>
      </c>
      <c r="AX15" s="17">
        <f t="shared" si="136"/>
        <v>0.60527116311863582</v>
      </c>
      <c r="AY15" s="16">
        <f>SUM(AY8+AY11+AY14)</f>
        <v>4150672.1242310004</v>
      </c>
      <c r="AZ15" s="16">
        <f t="shared" ref="AZ15:BB15" si="179">SUM(AZ8+AZ11+AZ14)</f>
        <v>4116002.6096054004</v>
      </c>
      <c r="BA15" s="16">
        <f t="shared" si="179"/>
        <v>2870224.4798846301</v>
      </c>
      <c r="BB15" s="16">
        <f t="shared" si="179"/>
        <v>2870077.5812776303</v>
      </c>
      <c r="BC15" s="17">
        <f t="shared" si="137"/>
        <v>0.99164725288147804</v>
      </c>
      <c r="BD15" s="17">
        <f t="shared" si="138"/>
        <v>0.69150836153226625</v>
      </c>
      <c r="BE15" s="17">
        <f t="shared" si="139"/>
        <v>0.69147297000949515</v>
      </c>
      <c r="BF15" s="16">
        <f>SUM(BF8+BF11+BF14)</f>
        <v>4367675.378358</v>
      </c>
      <c r="BG15" s="16">
        <f t="shared" ref="BG15:BI15" si="180">SUM(BG8+BG11+BG14)</f>
        <v>4322035.0330608692</v>
      </c>
      <c r="BH15" s="16">
        <f t="shared" si="180"/>
        <v>3325265.4324557795</v>
      </c>
      <c r="BI15" s="16">
        <f t="shared" si="180"/>
        <v>3319862.2508487799</v>
      </c>
      <c r="BJ15" s="17">
        <f t="shared" si="140"/>
        <v>0.98955042640685242</v>
      </c>
      <c r="BK15" s="17">
        <f t="shared" si="141"/>
        <v>0.76133529724589832</v>
      </c>
      <c r="BL15" s="17">
        <f t="shared" si="142"/>
        <v>0.76009821318196524</v>
      </c>
      <c r="BM15" s="16">
        <f>SUM(BM8+BM11+BM14)</f>
        <v>5976574.6572160004</v>
      </c>
      <c r="BN15" s="16">
        <f t="shared" ref="BN15:BP15" si="181">SUM(BN8+BN11+BN14)</f>
        <v>5949625.5973174013</v>
      </c>
      <c r="BO15" s="16">
        <f t="shared" si="181"/>
        <v>4634478.2164823301</v>
      </c>
      <c r="BP15" s="16">
        <f t="shared" si="181"/>
        <v>4630213.5629288303</v>
      </c>
      <c r="BQ15" s="17">
        <f t="shared" si="143"/>
        <v>0.99549088542446951</v>
      </c>
      <c r="BR15" s="17">
        <f t="shared" si="144"/>
        <v>0.77544052944887942</v>
      </c>
      <c r="BS15" s="17">
        <f t="shared" si="145"/>
        <v>0.77472696795285578</v>
      </c>
      <c r="BT15" s="16">
        <f>SUM(BT8+BT11+BT14)</f>
        <v>5824493.1724770004</v>
      </c>
      <c r="BU15" s="16">
        <f t="shared" ref="BU15:BW15" si="182">SUM(BU8+BU11+BU14)</f>
        <v>5755359.6522980891</v>
      </c>
      <c r="BV15" s="16">
        <f t="shared" si="182"/>
        <v>4681199.3901468301</v>
      </c>
      <c r="BW15" s="16">
        <f t="shared" si="182"/>
        <v>4675198.3063523099</v>
      </c>
      <c r="BX15" s="17">
        <f t="shared" si="146"/>
        <v>0.98813055176962106</v>
      </c>
      <c r="BY15" s="17">
        <f t="shared" si="147"/>
        <v>0.80370931023961378</v>
      </c>
      <c r="BZ15" s="17">
        <f t="shared" si="148"/>
        <v>0.80267899161500322</v>
      </c>
      <c r="CA15" s="16">
        <f>SUM(CA8+CA11+CA14)</f>
        <v>7950394.3201440005</v>
      </c>
      <c r="CB15" s="16">
        <f t="shared" ref="CB15:CD15" si="183">SUM(CB8+CB11+CB14)</f>
        <v>7851715.3737236904</v>
      </c>
      <c r="CC15" s="16">
        <f t="shared" si="183"/>
        <v>4982252.23349219</v>
      </c>
      <c r="CD15" s="16">
        <f t="shared" si="183"/>
        <v>4971177.0493430002</v>
      </c>
      <c r="CE15" s="17">
        <f t="shared" si="149"/>
        <v>0.98758816953641082</v>
      </c>
      <c r="CF15" s="17">
        <f t="shared" si="150"/>
        <v>0.62666731143996257</v>
      </c>
      <c r="CG15" s="17">
        <f t="shared" si="151"/>
        <v>0.6252742756101386</v>
      </c>
      <c r="CH15" s="16">
        <f>SUM(CH8+CH11+CH14)</f>
        <v>9141143.1007189993</v>
      </c>
      <c r="CI15" s="16">
        <f t="shared" ref="CI15:CK15" si="184">SUM(CI8+CI11+CI14)</f>
        <v>9078128.7330291383</v>
      </c>
      <c r="CJ15" s="16">
        <f t="shared" si="184"/>
        <v>5369428.8155781599</v>
      </c>
      <c r="CK15" s="16">
        <f t="shared" si="184"/>
        <v>5369056.6442079591</v>
      </c>
      <c r="CL15" s="17">
        <f t="shared" si="152"/>
        <v>0.99310651118841964</v>
      </c>
      <c r="CM15" s="17">
        <f t="shared" si="153"/>
        <v>0.58739139694201115</v>
      </c>
      <c r="CN15" s="17">
        <f t="shared" si="154"/>
        <v>0.58735068306562821</v>
      </c>
      <c r="CO15" s="16">
        <f>SUM(CO8+CO11+CO14)</f>
        <v>8728554.778690001</v>
      </c>
      <c r="CP15" s="16">
        <f t="shared" ref="CP15:CR15" si="185">SUM(CP8+CP11+CP14)</f>
        <v>4727052.6510209795</v>
      </c>
      <c r="CQ15" s="16">
        <f t="shared" si="185"/>
        <v>1907036.4757188</v>
      </c>
      <c r="CR15" s="16">
        <f t="shared" si="185"/>
        <v>1906984.6664174702</v>
      </c>
      <c r="CS15" s="17">
        <f t="shared" si="155"/>
        <v>0.541561893219902</v>
      </c>
      <c r="CT15" s="17">
        <f t="shared" si="156"/>
        <v>0.21848250071989717</v>
      </c>
      <c r="CU15" s="17">
        <f t="shared" si="157"/>
        <v>0.21847656510940455</v>
      </c>
    </row>
    <row r="16" spans="1:99" x14ac:dyDescent="0.3">
      <c r="A16" s="30" t="s">
        <v>62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42"/>
      <c r="AY16" s="43"/>
      <c r="AZ16" s="30"/>
      <c r="BA16" s="30"/>
      <c r="BB16" s="30"/>
      <c r="BC16" s="30"/>
      <c r="BD16" s="30"/>
      <c r="BE16" s="44"/>
      <c r="BF16" s="43"/>
      <c r="BG16" s="30"/>
      <c r="BH16" s="30"/>
      <c r="BI16" s="30"/>
      <c r="BJ16" s="30"/>
      <c r="BK16" s="30"/>
      <c r="BL16" s="44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29" t="s">
        <v>66</v>
      </c>
      <c r="CP16" s="30"/>
      <c r="CQ16" s="30"/>
      <c r="CR16" s="30"/>
      <c r="CS16" s="30"/>
      <c r="CT16" s="30"/>
      <c r="CU16" s="30"/>
    </row>
    <row r="17" spans="1:99" x14ac:dyDescent="0.3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42"/>
      <c r="AY17" s="43"/>
      <c r="AZ17" s="30"/>
      <c r="BA17" s="30"/>
      <c r="BB17" s="30"/>
      <c r="BC17" s="30"/>
      <c r="BD17" s="30"/>
      <c r="BE17" s="44"/>
      <c r="BF17" s="43"/>
      <c r="BG17" s="30"/>
      <c r="BH17" s="30"/>
      <c r="BI17" s="30"/>
      <c r="BJ17" s="30"/>
      <c r="BK17" s="30"/>
      <c r="BL17" s="44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</row>
    <row r="18" spans="1:99" x14ac:dyDescent="0.3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42"/>
      <c r="AY18" s="43"/>
      <c r="AZ18" s="30"/>
      <c r="BA18" s="30"/>
      <c r="BB18" s="30"/>
      <c r="BC18" s="30"/>
      <c r="BD18" s="30"/>
      <c r="BE18" s="44"/>
      <c r="BF18" s="43"/>
      <c r="BG18" s="30"/>
      <c r="BH18" s="30"/>
      <c r="BI18" s="30"/>
      <c r="BJ18" s="30"/>
      <c r="BK18" s="30"/>
      <c r="BL18" s="44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</row>
    <row r="19" spans="1:99" x14ac:dyDescent="0.3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42"/>
      <c r="AY19" s="43"/>
      <c r="AZ19" s="30"/>
      <c r="BA19" s="30"/>
      <c r="BB19" s="30"/>
      <c r="BC19" s="30"/>
      <c r="BD19" s="30"/>
      <c r="BE19" s="44"/>
      <c r="BF19" s="43"/>
      <c r="BG19" s="30"/>
      <c r="BH19" s="30"/>
      <c r="BI19" s="30"/>
      <c r="BJ19" s="30"/>
      <c r="BK19" s="30"/>
      <c r="BL19" s="44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</row>
    <row r="20" spans="1:99" x14ac:dyDescent="0.3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42"/>
      <c r="AY20" s="43"/>
      <c r="AZ20" s="30"/>
      <c r="BA20" s="30"/>
      <c r="BB20" s="30"/>
      <c r="BC20" s="30"/>
      <c r="BD20" s="30"/>
      <c r="BE20" s="44"/>
      <c r="BF20" s="43"/>
      <c r="BG20" s="30"/>
      <c r="BH20" s="30"/>
      <c r="BI20" s="30"/>
      <c r="BJ20" s="30"/>
      <c r="BK20" s="30"/>
      <c r="BL20" s="44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</row>
    <row r="21" spans="1:99" x14ac:dyDescent="0.3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42"/>
      <c r="AY21" s="43"/>
      <c r="AZ21" s="30"/>
      <c r="BA21" s="30"/>
      <c r="BB21" s="30"/>
      <c r="BC21" s="30"/>
      <c r="BD21" s="30"/>
      <c r="BE21" s="44"/>
      <c r="BF21" s="43"/>
      <c r="BG21" s="30"/>
      <c r="BH21" s="30"/>
      <c r="BI21" s="30"/>
      <c r="BJ21" s="30"/>
      <c r="BK21" s="30"/>
      <c r="BL21" s="44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</row>
    <row r="22" spans="1:99" x14ac:dyDescent="0.3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2"/>
      <c r="AY22" s="43"/>
      <c r="AZ22" s="30"/>
      <c r="BA22" s="30"/>
      <c r="BB22" s="30"/>
      <c r="BC22" s="30"/>
      <c r="BD22" s="45"/>
      <c r="BE22" s="44"/>
      <c r="BF22" s="43"/>
      <c r="BG22" s="46"/>
      <c r="BH22" s="30"/>
      <c r="BI22" s="30"/>
      <c r="BJ22" s="30"/>
      <c r="BK22" s="45"/>
      <c r="BL22" s="47"/>
      <c r="BM22" s="30"/>
      <c r="BN22" s="30"/>
      <c r="BO22" s="30"/>
      <c r="BP22" s="30"/>
      <c r="BQ22" s="30"/>
      <c r="BR22" s="30"/>
      <c r="BS22" s="30"/>
      <c r="BT22" s="138">
        <v>2022</v>
      </c>
      <c r="BU22" s="138"/>
      <c r="BV22" s="138"/>
      <c r="BW22" s="138"/>
      <c r="BX22" s="138"/>
      <c r="BY22" s="138"/>
      <c r="BZ22" s="138"/>
      <c r="CA22" s="138">
        <v>2023</v>
      </c>
      <c r="CB22" s="138"/>
      <c r="CC22" s="138"/>
      <c r="CD22" s="138"/>
      <c r="CE22" s="138"/>
      <c r="CF22" s="138"/>
      <c r="CG22" s="138"/>
      <c r="CH22" s="138">
        <v>2024</v>
      </c>
      <c r="CI22" s="138"/>
      <c r="CJ22" s="138"/>
      <c r="CK22" s="138"/>
      <c r="CL22" s="138"/>
      <c r="CM22" s="138"/>
      <c r="CN22" s="138"/>
      <c r="CO22" s="138">
        <v>2025</v>
      </c>
      <c r="CP22" s="138"/>
      <c r="CQ22" s="138"/>
      <c r="CR22" s="138"/>
      <c r="CS22" s="138"/>
      <c r="CT22" s="138"/>
      <c r="CU22" s="138"/>
    </row>
    <row r="23" spans="1:99" ht="28.5" customHeight="1" x14ac:dyDescent="0.3">
      <c r="A23" s="134" t="s">
        <v>26</v>
      </c>
      <c r="B23" s="48" t="s">
        <v>27</v>
      </c>
      <c r="C23" s="49" t="s">
        <v>28</v>
      </c>
      <c r="D23" s="50" t="s">
        <v>29</v>
      </c>
      <c r="E23" s="50" t="s">
        <v>6</v>
      </c>
      <c r="F23" s="18" t="s">
        <v>7</v>
      </c>
      <c r="G23" s="18" t="s">
        <v>30</v>
      </c>
      <c r="H23" s="19" t="s">
        <v>9</v>
      </c>
      <c r="I23" s="48" t="s">
        <v>27</v>
      </c>
      <c r="J23" s="49" t="s">
        <v>28</v>
      </c>
      <c r="K23" s="50" t="s">
        <v>29</v>
      </c>
      <c r="L23" s="50" t="s">
        <v>6</v>
      </c>
      <c r="M23" s="18" t="s">
        <v>7</v>
      </c>
      <c r="N23" s="18" t="s">
        <v>30</v>
      </c>
      <c r="O23" s="19" t="s">
        <v>9</v>
      </c>
      <c r="P23" s="48" t="s">
        <v>27</v>
      </c>
      <c r="Q23" s="49" t="s">
        <v>28</v>
      </c>
      <c r="R23" s="50" t="s">
        <v>29</v>
      </c>
      <c r="S23" s="50" t="s">
        <v>6</v>
      </c>
      <c r="T23" s="18" t="s">
        <v>7</v>
      </c>
      <c r="U23" s="18" t="s">
        <v>30</v>
      </c>
      <c r="V23" s="19" t="s">
        <v>9</v>
      </c>
      <c r="W23" s="48" t="s">
        <v>27</v>
      </c>
      <c r="X23" s="49" t="s">
        <v>28</v>
      </c>
      <c r="Y23" s="50" t="s">
        <v>29</v>
      </c>
      <c r="Z23" s="50" t="s">
        <v>6</v>
      </c>
      <c r="AA23" s="18" t="s">
        <v>7</v>
      </c>
      <c r="AB23" s="18" t="s">
        <v>30</v>
      </c>
      <c r="AC23" s="19" t="s">
        <v>9</v>
      </c>
      <c r="AD23" s="48" t="s">
        <v>27</v>
      </c>
      <c r="AE23" s="49" t="s">
        <v>28</v>
      </c>
      <c r="AF23" s="50" t="s">
        <v>29</v>
      </c>
      <c r="AG23" s="50" t="s">
        <v>6</v>
      </c>
      <c r="AH23" s="18" t="s">
        <v>7</v>
      </c>
      <c r="AI23" s="19" t="s">
        <v>30</v>
      </c>
      <c r="AJ23" s="20" t="s">
        <v>9</v>
      </c>
      <c r="AK23" s="48" t="s">
        <v>27</v>
      </c>
      <c r="AL23" s="49" t="s">
        <v>28</v>
      </c>
      <c r="AM23" s="50" t="s">
        <v>29</v>
      </c>
      <c r="AN23" s="50" t="s">
        <v>6</v>
      </c>
      <c r="AO23" s="18" t="s">
        <v>7</v>
      </c>
      <c r="AP23" s="18" t="s">
        <v>30</v>
      </c>
      <c r="AQ23" s="19" t="s">
        <v>9</v>
      </c>
      <c r="AR23" s="48" t="s">
        <v>27</v>
      </c>
      <c r="AS23" s="49" t="s">
        <v>28</v>
      </c>
      <c r="AT23" s="50" t="s">
        <v>29</v>
      </c>
      <c r="AU23" s="50" t="s">
        <v>6</v>
      </c>
      <c r="AV23" s="18" t="s">
        <v>7</v>
      </c>
      <c r="AW23" s="18" t="s">
        <v>30</v>
      </c>
      <c r="AX23" s="19" t="s">
        <v>9</v>
      </c>
      <c r="AY23" s="48" t="s">
        <v>27</v>
      </c>
      <c r="AZ23" s="49" t="s">
        <v>28</v>
      </c>
      <c r="BA23" s="50" t="s">
        <v>29</v>
      </c>
      <c r="BB23" s="50" t="s">
        <v>6</v>
      </c>
      <c r="BC23" s="18" t="s">
        <v>7</v>
      </c>
      <c r="BD23" s="18" t="s">
        <v>30</v>
      </c>
      <c r="BE23" s="19" t="s">
        <v>9</v>
      </c>
      <c r="BF23" s="48" t="s">
        <v>27</v>
      </c>
      <c r="BG23" s="49" t="s">
        <v>28</v>
      </c>
      <c r="BH23" s="50" t="s">
        <v>29</v>
      </c>
      <c r="BI23" s="50" t="s">
        <v>6</v>
      </c>
      <c r="BJ23" s="18" t="s">
        <v>7</v>
      </c>
      <c r="BK23" s="18" t="s">
        <v>30</v>
      </c>
      <c r="BL23" s="19" t="s">
        <v>9</v>
      </c>
      <c r="BM23" s="48" t="s">
        <v>31</v>
      </c>
      <c r="BN23" s="49" t="s">
        <v>28</v>
      </c>
      <c r="BO23" s="50" t="s">
        <v>29</v>
      </c>
      <c r="BP23" s="50" t="s">
        <v>6</v>
      </c>
      <c r="BQ23" s="18" t="s">
        <v>7</v>
      </c>
      <c r="BR23" s="18" t="s">
        <v>30</v>
      </c>
      <c r="BS23" s="19" t="s">
        <v>9</v>
      </c>
      <c r="BT23" s="48" t="s">
        <v>31</v>
      </c>
      <c r="BU23" s="49" t="s">
        <v>28</v>
      </c>
      <c r="BV23" s="50" t="s">
        <v>29</v>
      </c>
      <c r="BW23" s="50" t="s">
        <v>6</v>
      </c>
      <c r="BX23" s="18" t="s">
        <v>7</v>
      </c>
      <c r="BY23" s="18" t="s">
        <v>30</v>
      </c>
      <c r="BZ23" s="19" t="s">
        <v>9</v>
      </c>
      <c r="CA23" s="48" t="s">
        <v>31</v>
      </c>
      <c r="CB23" s="49" t="s">
        <v>28</v>
      </c>
      <c r="CC23" s="50" t="s">
        <v>29</v>
      </c>
      <c r="CD23" s="50" t="s">
        <v>6</v>
      </c>
      <c r="CE23" s="18" t="s">
        <v>7</v>
      </c>
      <c r="CF23" s="18" t="s">
        <v>30</v>
      </c>
      <c r="CG23" s="19" t="s">
        <v>9</v>
      </c>
      <c r="CH23" s="48" t="s">
        <v>31</v>
      </c>
      <c r="CI23" s="49" t="s">
        <v>28</v>
      </c>
      <c r="CJ23" s="50" t="s">
        <v>29</v>
      </c>
      <c r="CK23" s="50" t="s">
        <v>6</v>
      </c>
      <c r="CL23" s="18" t="s">
        <v>7</v>
      </c>
      <c r="CM23" s="18" t="s">
        <v>30</v>
      </c>
      <c r="CN23" s="19" t="s">
        <v>9</v>
      </c>
      <c r="CO23" s="48" t="s">
        <v>31</v>
      </c>
      <c r="CP23" s="49" t="s">
        <v>28</v>
      </c>
      <c r="CQ23" s="50" t="s">
        <v>29</v>
      </c>
      <c r="CR23" s="50" t="s">
        <v>6</v>
      </c>
      <c r="CS23" s="18" t="s">
        <v>7</v>
      </c>
      <c r="CT23" s="18" t="s">
        <v>30</v>
      </c>
      <c r="CU23" s="19" t="s">
        <v>9</v>
      </c>
    </row>
    <row r="24" spans="1:99" x14ac:dyDescent="0.3">
      <c r="A24" s="135"/>
      <c r="B24" s="51">
        <v>1</v>
      </c>
      <c r="C24" s="52">
        <v>2</v>
      </c>
      <c r="D24" s="53">
        <v>3</v>
      </c>
      <c r="E24" s="53" t="s">
        <v>12</v>
      </c>
      <c r="F24" s="54" t="s">
        <v>13</v>
      </c>
      <c r="G24" s="54" t="s">
        <v>14</v>
      </c>
      <c r="H24" s="55" t="s">
        <v>15</v>
      </c>
      <c r="I24" s="51">
        <v>1</v>
      </c>
      <c r="J24" s="52">
        <v>2</v>
      </c>
      <c r="K24" s="53">
        <v>3</v>
      </c>
      <c r="L24" s="53" t="s">
        <v>12</v>
      </c>
      <c r="M24" s="54" t="s">
        <v>13</v>
      </c>
      <c r="N24" s="54" t="s">
        <v>14</v>
      </c>
      <c r="O24" s="55" t="s">
        <v>15</v>
      </c>
      <c r="P24" s="51">
        <v>1</v>
      </c>
      <c r="Q24" s="52">
        <v>2</v>
      </c>
      <c r="R24" s="53">
        <v>3</v>
      </c>
      <c r="S24" s="53" t="s">
        <v>12</v>
      </c>
      <c r="T24" s="54" t="s">
        <v>13</v>
      </c>
      <c r="U24" s="54" t="s">
        <v>14</v>
      </c>
      <c r="V24" s="55" t="s">
        <v>15</v>
      </c>
      <c r="W24" s="51">
        <v>1</v>
      </c>
      <c r="X24" s="52">
        <v>2</v>
      </c>
      <c r="Y24" s="53">
        <v>3</v>
      </c>
      <c r="Z24" s="53" t="s">
        <v>12</v>
      </c>
      <c r="AA24" s="54" t="s">
        <v>13</v>
      </c>
      <c r="AB24" s="54" t="s">
        <v>14</v>
      </c>
      <c r="AC24" s="55" t="s">
        <v>15</v>
      </c>
      <c r="AD24" s="51">
        <v>1</v>
      </c>
      <c r="AE24" s="52">
        <v>2</v>
      </c>
      <c r="AF24" s="53">
        <v>3</v>
      </c>
      <c r="AG24" s="53" t="s">
        <v>12</v>
      </c>
      <c r="AH24" s="54" t="s">
        <v>13</v>
      </c>
      <c r="AI24" s="55" t="s">
        <v>14</v>
      </c>
      <c r="AJ24" s="56" t="s">
        <v>15</v>
      </c>
      <c r="AK24" s="51">
        <v>1</v>
      </c>
      <c r="AL24" s="52">
        <v>2</v>
      </c>
      <c r="AM24" s="53">
        <v>3</v>
      </c>
      <c r="AN24" s="53" t="s">
        <v>12</v>
      </c>
      <c r="AO24" s="54" t="s">
        <v>13</v>
      </c>
      <c r="AP24" s="54" t="s">
        <v>14</v>
      </c>
      <c r="AQ24" s="55" t="s">
        <v>15</v>
      </c>
      <c r="AR24" s="51">
        <v>1</v>
      </c>
      <c r="AS24" s="52">
        <v>2</v>
      </c>
      <c r="AT24" s="53">
        <v>3</v>
      </c>
      <c r="AU24" s="53" t="s">
        <v>12</v>
      </c>
      <c r="AV24" s="54" t="s">
        <v>13</v>
      </c>
      <c r="AW24" s="54" t="s">
        <v>14</v>
      </c>
      <c r="AX24" s="55" t="s">
        <v>15</v>
      </c>
      <c r="AY24" s="51">
        <v>1</v>
      </c>
      <c r="AZ24" s="52">
        <v>2</v>
      </c>
      <c r="BA24" s="53">
        <v>3</v>
      </c>
      <c r="BB24" s="53" t="s">
        <v>12</v>
      </c>
      <c r="BC24" s="54" t="s">
        <v>13</v>
      </c>
      <c r="BD24" s="54" t="s">
        <v>14</v>
      </c>
      <c r="BE24" s="55" t="s">
        <v>15</v>
      </c>
      <c r="BF24" s="51">
        <v>1</v>
      </c>
      <c r="BG24" s="52">
        <v>2</v>
      </c>
      <c r="BH24" s="53">
        <v>3</v>
      </c>
      <c r="BI24" s="53" t="s">
        <v>12</v>
      </c>
      <c r="BJ24" s="54" t="s">
        <v>13</v>
      </c>
      <c r="BK24" s="54" t="s">
        <v>14</v>
      </c>
      <c r="BL24" s="55" t="s">
        <v>15</v>
      </c>
      <c r="BM24" s="51">
        <v>1</v>
      </c>
      <c r="BN24" s="52">
        <v>2</v>
      </c>
      <c r="BO24" s="53">
        <v>3</v>
      </c>
      <c r="BP24" s="53" t="s">
        <v>12</v>
      </c>
      <c r="BQ24" s="54" t="s">
        <v>13</v>
      </c>
      <c r="BR24" s="54" t="s">
        <v>14</v>
      </c>
      <c r="BS24" s="55" t="s">
        <v>15</v>
      </c>
      <c r="BT24" s="51">
        <v>1</v>
      </c>
      <c r="BU24" s="52">
        <v>2</v>
      </c>
      <c r="BV24" s="53">
        <v>3</v>
      </c>
      <c r="BW24" s="53" t="s">
        <v>12</v>
      </c>
      <c r="BX24" s="54" t="s">
        <v>13</v>
      </c>
      <c r="BY24" s="54" t="s">
        <v>14</v>
      </c>
      <c r="BZ24" s="55" t="s">
        <v>15</v>
      </c>
      <c r="CA24" s="51">
        <v>1</v>
      </c>
      <c r="CB24" s="52">
        <v>2</v>
      </c>
      <c r="CC24" s="53">
        <v>3</v>
      </c>
      <c r="CD24" s="53" t="s">
        <v>12</v>
      </c>
      <c r="CE24" s="54" t="s">
        <v>13</v>
      </c>
      <c r="CF24" s="54" t="s">
        <v>14</v>
      </c>
      <c r="CG24" s="55" t="s">
        <v>15</v>
      </c>
      <c r="CH24" s="51">
        <v>1</v>
      </c>
      <c r="CI24" s="52">
        <v>2</v>
      </c>
      <c r="CJ24" s="53">
        <v>3</v>
      </c>
      <c r="CK24" s="53" t="s">
        <v>12</v>
      </c>
      <c r="CL24" s="54" t="s">
        <v>13</v>
      </c>
      <c r="CM24" s="54" t="s">
        <v>14</v>
      </c>
      <c r="CN24" s="55" t="s">
        <v>15</v>
      </c>
      <c r="CO24" s="51">
        <v>1</v>
      </c>
      <c r="CP24" s="52">
        <v>2</v>
      </c>
      <c r="CQ24" s="53">
        <v>3</v>
      </c>
      <c r="CR24" s="53" t="s">
        <v>12</v>
      </c>
      <c r="CS24" s="54" t="s">
        <v>13</v>
      </c>
      <c r="CT24" s="54" t="s">
        <v>14</v>
      </c>
      <c r="CU24" s="55" t="s">
        <v>15</v>
      </c>
    </row>
    <row r="25" spans="1:99" s="21" customFormat="1" ht="30.75" hidden="1" customHeight="1" x14ac:dyDescent="0.3">
      <c r="A25" s="57" t="s">
        <v>32</v>
      </c>
      <c r="B25" s="58"/>
      <c r="C25" s="58"/>
      <c r="D25" s="58"/>
      <c r="E25" s="58"/>
      <c r="F25" s="59"/>
      <c r="G25" s="59"/>
      <c r="H25" s="59"/>
      <c r="I25" s="58"/>
      <c r="J25" s="58"/>
      <c r="K25" s="58"/>
      <c r="L25" s="58"/>
      <c r="M25" s="59"/>
      <c r="N25" s="59"/>
      <c r="O25" s="59"/>
      <c r="P25" s="58"/>
      <c r="Q25" s="58"/>
      <c r="R25" s="58"/>
      <c r="S25" s="58"/>
      <c r="T25" s="59"/>
      <c r="U25" s="59"/>
      <c r="V25" s="59"/>
      <c r="W25" s="58"/>
      <c r="X25" s="58"/>
      <c r="Y25" s="58"/>
      <c r="Z25" s="58"/>
      <c r="AA25" s="59"/>
      <c r="AB25" s="59"/>
      <c r="AC25" s="59"/>
      <c r="AD25" s="58"/>
      <c r="AE25" s="58"/>
      <c r="AF25" s="58"/>
      <c r="AG25" s="58"/>
      <c r="AH25" s="59"/>
      <c r="AI25" s="59"/>
      <c r="AJ25" s="59"/>
      <c r="AK25" s="58"/>
      <c r="AL25" s="58"/>
      <c r="AM25" s="58"/>
      <c r="AN25" s="58"/>
      <c r="AO25" s="59"/>
      <c r="AP25" s="59"/>
      <c r="AQ25" s="59"/>
      <c r="AR25" s="58"/>
      <c r="AS25" s="58"/>
      <c r="AT25" s="58"/>
      <c r="AU25" s="58"/>
      <c r="AV25" s="59"/>
      <c r="AW25" s="59"/>
      <c r="AX25" s="59"/>
      <c r="AY25" s="58"/>
      <c r="AZ25" s="58"/>
      <c r="BA25" s="58"/>
      <c r="BB25" s="58"/>
      <c r="BC25" s="59"/>
      <c r="BD25" s="59"/>
      <c r="BE25" s="59"/>
      <c r="BF25" s="58"/>
      <c r="BG25" s="58"/>
      <c r="BH25" s="58"/>
      <c r="BI25" s="58"/>
      <c r="BJ25" s="59"/>
      <c r="BK25" s="59"/>
      <c r="BL25" s="59"/>
      <c r="BM25" s="58"/>
      <c r="BN25" s="58"/>
      <c r="BO25" s="58"/>
      <c r="BP25" s="58"/>
      <c r="BQ25" s="59"/>
      <c r="BR25" s="59"/>
      <c r="BS25" s="59"/>
      <c r="BT25" s="58"/>
      <c r="BU25" s="58"/>
      <c r="BV25" s="58"/>
      <c r="BW25" s="58"/>
      <c r="BX25" s="59"/>
      <c r="BY25" s="59"/>
      <c r="BZ25" s="59"/>
      <c r="CA25" s="58"/>
      <c r="CB25" s="58"/>
      <c r="CC25" s="58"/>
      <c r="CD25" s="58"/>
      <c r="CE25" s="59"/>
      <c r="CF25" s="59"/>
      <c r="CG25" s="59"/>
      <c r="CH25" s="58"/>
      <c r="CI25" s="58"/>
      <c r="CJ25" s="58"/>
      <c r="CK25" s="58"/>
      <c r="CL25" s="59"/>
      <c r="CM25" s="59"/>
      <c r="CN25" s="59"/>
      <c r="CO25" s="58"/>
      <c r="CP25" s="58"/>
      <c r="CQ25" s="58"/>
      <c r="CR25" s="58"/>
      <c r="CS25" s="59"/>
      <c r="CT25" s="59"/>
      <c r="CU25" s="59"/>
    </row>
    <row r="26" spans="1:99" hidden="1" x14ac:dyDescent="0.3">
      <c r="A26" s="60" t="s">
        <v>63</v>
      </c>
      <c r="B26" s="32">
        <v>33245.432331999997</v>
      </c>
      <c r="C26" s="61">
        <v>24405.23494368</v>
      </c>
      <c r="D26" s="62">
        <v>23615.08905079</v>
      </c>
      <c r="E26" s="62">
        <v>23054.72891021</v>
      </c>
      <c r="F26" s="63">
        <f t="shared" ref="F26:F44" si="186">+C26/B26</f>
        <v>0.73409287326936123</v>
      </c>
      <c r="G26" s="33">
        <f t="shared" ref="G26:G44" si="187">+D26/B26</f>
        <v>0.71032582205464589</v>
      </c>
      <c r="H26" s="34">
        <f t="shared" ref="H26:H44" si="188">+E26/B26</f>
        <v>0.69347057003132861</v>
      </c>
      <c r="I26" s="64">
        <v>42012.3</v>
      </c>
      <c r="J26" s="61">
        <v>37717.17</v>
      </c>
      <c r="K26" s="62">
        <v>37665.67</v>
      </c>
      <c r="L26" s="62">
        <v>37255.372559089999</v>
      </c>
      <c r="M26" s="63">
        <f t="shared" ref="M26:M40" si="189">+J26/I26</f>
        <v>0.89776494026749298</v>
      </c>
      <c r="N26" s="33">
        <f t="shared" ref="N26:N40" si="190">+K26/I26</f>
        <v>0.89653910878480814</v>
      </c>
      <c r="O26" s="34">
        <f t="shared" ref="O26:O40" si="191">+L26/I26</f>
        <v>0.88677298217641021</v>
      </c>
      <c r="P26" s="64">
        <v>42121.26</v>
      </c>
      <c r="Q26" s="61">
        <v>39274.61</v>
      </c>
      <c r="R26" s="62">
        <v>38375.58</v>
      </c>
      <c r="S26" s="62">
        <v>37582.35</v>
      </c>
      <c r="T26" s="33">
        <f t="shared" ref="T26:T44" si="192">+Q26/P26</f>
        <v>0.93241773869062794</v>
      </c>
      <c r="U26" s="33">
        <f t="shared" ref="U26:U44" si="193">+R26/P26</f>
        <v>0.91107388525414479</v>
      </c>
      <c r="V26" s="34">
        <f t="shared" ref="V26:V44" si="194">+S26/P26</f>
        <v>0.89224182752367798</v>
      </c>
      <c r="W26" s="64">
        <v>44271.21</v>
      </c>
      <c r="X26" s="61">
        <v>39102.870000000003</v>
      </c>
      <c r="Y26" s="62">
        <v>37601.14</v>
      </c>
      <c r="Z26" s="62">
        <v>36958.93</v>
      </c>
      <c r="AA26" s="33">
        <f t="shared" ref="AA26:AA44" si="195">+X26/W26</f>
        <v>0.88325731327424761</v>
      </c>
      <c r="AB26" s="33">
        <f t="shared" ref="AB26:AB44" si="196">+Y26/W26</f>
        <v>0.84933617129506966</v>
      </c>
      <c r="AC26" s="34">
        <f t="shared" ref="AC26:AC44" si="197">+Z26/W26</f>
        <v>0.8348299041295687</v>
      </c>
      <c r="AD26" s="64">
        <v>55649.57</v>
      </c>
      <c r="AE26" s="61">
        <v>54995.73</v>
      </c>
      <c r="AF26" s="62">
        <v>54285.05</v>
      </c>
      <c r="AG26" s="62">
        <v>54016.17</v>
      </c>
      <c r="AH26" s="33">
        <f t="shared" ref="AH26:AH40" si="198">+AE26/AD26</f>
        <v>0.98825076276420476</v>
      </c>
      <c r="AI26" s="65">
        <f t="shared" ref="AI26:AI40" si="199">+AF26/AD26</f>
        <v>0.97548013398845679</v>
      </c>
      <c r="AJ26" s="66">
        <f t="shared" ref="AJ26:AJ40" si="200">+AG26/AD26</f>
        <v>0.97064847041944791</v>
      </c>
      <c r="AK26" s="64">
        <v>49024.32</v>
      </c>
      <c r="AL26" s="61">
        <v>48566.44</v>
      </c>
      <c r="AM26" s="62">
        <v>48255.57</v>
      </c>
      <c r="AN26" s="62">
        <v>46568.39</v>
      </c>
      <c r="AO26" s="33">
        <f t="shared" ref="AO26:AO38" si="201">+AL26/AK26</f>
        <v>0.99066014582150252</v>
      </c>
      <c r="AP26" s="63">
        <f t="shared" ref="AP26:AP38" si="202">+AM26/AK26</f>
        <v>0.98431900738245837</v>
      </c>
      <c r="AQ26" s="65">
        <f t="shared" ref="AQ26:AQ38" si="203">+AN26/AK26</f>
        <v>0.94990384364331826</v>
      </c>
      <c r="AR26" s="64">
        <v>49717.256000000001</v>
      </c>
      <c r="AS26" s="61">
        <v>47733.167095660159</v>
      </c>
      <c r="AT26" s="62">
        <v>44717.902676790036</v>
      </c>
      <c r="AU26" s="62">
        <v>44706.89617679004</v>
      </c>
      <c r="AV26" s="33">
        <f t="shared" ref="AV26:AV38" si="204">+AS26/AR26</f>
        <v>0.96009255007275862</v>
      </c>
      <c r="AW26" s="63">
        <f t="shared" ref="AW26:AW38" si="205">+AT26/AR26</f>
        <v>0.89944430313672252</v>
      </c>
      <c r="AX26" s="65">
        <f t="shared" ref="AX26:AX38" si="206">+AU26/AR26</f>
        <v>0.89922292124871173</v>
      </c>
      <c r="AY26" s="64">
        <v>49946.824868999996</v>
      </c>
      <c r="AZ26" s="61">
        <v>47397.239545429933</v>
      </c>
      <c r="BA26" s="62">
        <v>45135.70562665991</v>
      </c>
      <c r="BB26" s="62">
        <v>45135.70562665991</v>
      </c>
      <c r="BC26" s="33">
        <f t="shared" ref="BC26:BC38" si="207">+AZ26/AY26</f>
        <v>0.94895400598021817</v>
      </c>
      <c r="BD26" s="63">
        <f t="shared" ref="BD26:BD38" si="208">+BA26/AY26</f>
        <v>0.90367517344778892</v>
      </c>
      <c r="BE26" s="65">
        <f t="shared" ref="BE26:BE38" si="209">+BB26/AY26</f>
        <v>0.90367517344778892</v>
      </c>
      <c r="BF26" s="64">
        <v>90194.351778000128</v>
      </c>
      <c r="BG26" s="61">
        <v>59998.184301809873</v>
      </c>
      <c r="BH26" s="62">
        <v>58387.207699969877</v>
      </c>
      <c r="BI26" s="62">
        <v>58387.207699969877</v>
      </c>
      <c r="BJ26" s="33">
        <f t="shared" ref="BJ26:BJ38" si="210">+BG26/BF26</f>
        <v>0.66520999507248979</v>
      </c>
      <c r="BK26" s="33">
        <f t="shared" ref="BK26:BK38" si="211">+BH26/BF26</f>
        <v>0.64734882560807394</v>
      </c>
      <c r="BL26" s="34">
        <f t="shared" ref="BL26:BL38" si="212">+BI26/BF26</f>
        <v>0.64734882560807394</v>
      </c>
      <c r="BM26" s="64">
        <v>261993.06518300017</v>
      </c>
      <c r="BN26" s="61">
        <v>247971.77704759082</v>
      </c>
      <c r="BO26" s="62">
        <v>242350.60138824023</v>
      </c>
      <c r="BP26" s="62">
        <v>242344.79885661043</v>
      </c>
      <c r="BQ26" s="33">
        <f t="shared" ref="BQ26:BQ36" si="213">+BN26/BM26</f>
        <v>0.94648221652120601</v>
      </c>
      <c r="BR26" s="33">
        <f t="shared" ref="BR26:BR36" si="214">+BO26/BM26</f>
        <v>0.92502677969342495</v>
      </c>
      <c r="BS26" s="34">
        <f t="shared" ref="BS26:BS36" si="215">+BP26/BM26</f>
        <v>0.92500463203991456</v>
      </c>
      <c r="BT26" s="64">
        <v>77793.806572999994</v>
      </c>
      <c r="BU26" s="61">
        <v>73759.703517549802</v>
      </c>
      <c r="BV26" s="62">
        <v>70108.628283129889</v>
      </c>
      <c r="BW26" s="62">
        <v>70043.451957770027</v>
      </c>
      <c r="BX26" s="33">
        <f t="shared" ref="BX26:BX44" si="216">+BU26/BT26</f>
        <v>0.94814364750663438</v>
      </c>
      <c r="BY26" s="33">
        <f t="shared" ref="BY26:BY44" si="217">+BV26/BT26</f>
        <v>0.90121092374290102</v>
      </c>
      <c r="BZ26" s="34">
        <f t="shared" ref="BZ26:BZ33" si="218">+BW26/BT26</f>
        <v>0.90037311507623419</v>
      </c>
      <c r="CA26" s="64">
        <v>80620.957834000001</v>
      </c>
      <c r="CB26" s="61">
        <v>68486.609522860002</v>
      </c>
      <c r="CC26" s="62">
        <v>66613.81638655001</v>
      </c>
      <c r="CD26" s="62">
        <v>66214.515250550001</v>
      </c>
      <c r="CE26" s="33">
        <f t="shared" ref="CE26:CE36" si="219">+CB26/CA26</f>
        <v>0.84948890912304909</v>
      </c>
      <c r="CF26" s="33">
        <f t="shared" ref="CF26:CF36" si="220">+CC26/CA26</f>
        <v>0.82625930249686508</v>
      </c>
      <c r="CG26" s="34">
        <f t="shared" ref="CG26:CG36" si="221">+CD26/CA26</f>
        <v>0.82130648195580702</v>
      </c>
      <c r="CH26" s="64">
        <v>123193.664</v>
      </c>
      <c r="CI26" s="61">
        <v>110436.65137783987</v>
      </c>
      <c r="CJ26" s="62">
        <v>107388.78292629987</v>
      </c>
      <c r="CK26" s="62">
        <v>107388.32387529986</v>
      </c>
      <c r="CL26" s="33">
        <f t="shared" ref="CL26:CL33" si="222">+CI26/CH26</f>
        <v>0.89644749406787561</v>
      </c>
      <c r="CM26" s="33">
        <f t="shared" ref="CM26:CM33" si="223">+CJ26/CH26</f>
        <v>0.87170702972435232</v>
      </c>
      <c r="CN26" s="34">
        <f t="shared" ref="CN26:CN33" si="224">+CK26/CH26</f>
        <v>0.8717033034694045</v>
      </c>
      <c r="CO26" s="64">
        <v>111346.2</v>
      </c>
      <c r="CP26" s="61">
        <v>35501.2185723</v>
      </c>
      <c r="CQ26" s="62">
        <v>14677.177183950002</v>
      </c>
      <c r="CR26" s="62">
        <v>14676.93542795</v>
      </c>
      <c r="CS26" s="33">
        <f t="shared" ref="CS26:CS33" si="225">+CP26/CO26</f>
        <v>0.31883637315238422</v>
      </c>
      <c r="CT26" s="33">
        <f t="shared" ref="CT26:CT33" si="226">+CQ26/CO26</f>
        <v>0.13181569899960666</v>
      </c>
      <c r="CU26" s="34">
        <f t="shared" ref="CU26:CU33" si="227">+CR26/CO26</f>
        <v>0.13181352778945307</v>
      </c>
    </row>
    <row r="27" spans="1:99" x14ac:dyDescent="0.3">
      <c r="A27" s="60" t="s">
        <v>33</v>
      </c>
      <c r="B27" s="32">
        <v>1318460.058432</v>
      </c>
      <c r="C27" s="61">
        <v>1318460.058432</v>
      </c>
      <c r="D27" s="62">
        <v>1318460.058432</v>
      </c>
      <c r="E27" s="62">
        <v>1317728.1909940001</v>
      </c>
      <c r="F27" s="63">
        <f t="shared" si="186"/>
        <v>1</v>
      </c>
      <c r="G27" s="33">
        <f t="shared" si="187"/>
        <v>1</v>
      </c>
      <c r="H27" s="34">
        <f t="shared" si="188"/>
        <v>0.99944490738773661</v>
      </c>
      <c r="I27" s="64">
        <v>1413588.51</v>
      </c>
      <c r="J27" s="61">
        <v>1413588.51</v>
      </c>
      <c r="K27" s="62">
        <v>1413588.51</v>
      </c>
      <c r="L27" s="62">
        <v>1413517.2292830001</v>
      </c>
      <c r="M27" s="63">
        <f t="shared" si="189"/>
        <v>1</v>
      </c>
      <c r="N27" s="33">
        <f t="shared" si="190"/>
        <v>1</v>
      </c>
      <c r="O27" s="34">
        <f t="shared" si="191"/>
        <v>0.99994957463470047</v>
      </c>
      <c r="P27" s="64">
        <v>1468407.79</v>
      </c>
      <c r="Q27" s="61">
        <v>1468407.79</v>
      </c>
      <c r="R27" s="62">
        <v>1468407.79</v>
      </c>
      <c r="S27" s="62">
        <v>1468407.79</v>
      </c>
      <c r="T27" s="33">
        <f t="shared" si="192"/>
        <v>1</v>
      </c>
      <c r="U27" s="33">
        <f t="shared" si="193"/>
        <v>1</v>
      </c>
      <c r="V27" s="34">
        <f t="shared" si="194"/>
        <v>1</v>
      </c>
      <c r="W27" s="64">
        <v>1547667.95</v>
      </c>
      <c r="X27" s="61">
        <v>1413070.45</v>
      </c>
      <c r="Y27" s="62">
        <v>1410587</v>
      </c>
      <c r="Z27" s="62">
        <v>1540401.292286</v>
      </c>
      <c r="AA27" s="33">
        <f t="shared" si="195"/>
        <v>0.91303205574554924</v>
      </c>
      <c r="AB27" s="33">
        <f t="shared" si="196"/>
        <v>0.91142741568047592</v>
      </c>
      <c r="AC27" s="34">
        <f t="shared" si="197"/>
        <v>0.99530476953147473</v>
      </c>
      <c r="AD27" s="64">
        <v>1681758.58</v>
      </c>
      <c r="AE27" s="61">
        <v>1681758.58</v>
      </c>
      <c r="AF27" s="62">
        <v>1681758.58</v>
      </c>
      <c r="AG27" s="62">
        <v>1670883.92</v>
      </c>
      <c r="AH27" s="33">
        <f t="shared" si="198"/>
        <v>1</v>
      </c>
      <c r="AI27" s="65">
        <f t="shared" si="199"/>
        <v>1</v>
      </c>
      <c r="AJ27" s="66">
        <f t="shared" si="200"/>
        <v>0.99353375678927702</v>
      </c>
      <c r="AK27" s="64">
        <v>1883590.14</v>
      </c>
      <c r="AL27" s="61">
        <v>1883590.14</v>
      </c>
      <c r="AM27" s="62">
        <v>1883590.14</v>
      </c>
      <c r="AN27" s="62">
        <v>1876965.93</v>
      </c>
      <c r="AO27" s="33">
        <f t="shared" si="201"/>
        <v>1</v>
      </c>
      <c r="AP27" s="63">
        <f t="shared" si="202"/>
        <v>1</v>
      </c>
      <c r="AQ27" s="65">
        <f t="shared" si="203"/>
        <v>0.99648319989613032</v>
      </c>
      <c r="AR27" s="64">
        <v>1900560.14</v>
      </c>
      <c r="AS27" s="61">
        <v>1900560.1475579999</v>
      </c>
      <c r="AT27" s="62">
        <v>1900530.1147034199</v>
      </c>
      <c r="AU27" s="62">
        <v>1897007.2512060001</v>
      </c>
      <c r="AV27" s="33">
        <f t="shared" si="204"/>
        <v>1.0000000039767223</v>
      </c>
      <c r="AW27" s="63">
        <f t="shared" si="205"/>
        <v>0.99998420186978143</v>
      </c>
      <c r="AX27" s="65">
        <f t="shared" si="206"/>
        <v>0.9981306096454281</v>
      </c>
      <c r="AY27" s="64">
        <v>2129417.1420590002</v>
      </c>
      <c r="AZ27" s="61">
        <v>2129417.1420590002</v>
      </c>
      <c r="BA27" s="62">
        <v>2125283.8735710001</v>
      </c>
      <c r="BB27" s="62">
        <v>2125283.8735710001</v>
      </c>
      <c r="BC27" s="33">
        <f t="shared" si="207"/>
        <v>1</v>
      </c>
      <c r="BD27" s="63">
        <f t="shared" si="208"/>
        <v>0.9980589672139093</v>
      </c>
      <c r="BE27" s="65">
        <f t="shared" si="209"/>
        <v>0.9980589672139093</v>
      </c>
      <c r="BF27" s="64">
        <v>2265460.2655699998</v>
      </c>
      <c r="BG27" s="61">
        <v>2265460.2655699998</v>
      </c>
      <c r="BH27" s="62">
        <v>2265460.2655699998</v>
      </c>
      <c r="BI27" s="62">
        <v>2260225.295165</v>
      </c>
      <c r="BJ27" s="33">
        <f t="shared" si="210"/>
        <v>1</v>
      </c>
      <c r="BK27" s="33">
        <f t="shared" si="211"/>
        <v>1</v>
      </c>
      <c r="BL27" s="34">
        <f t="shared" si="212"/>
        <v>0.99768922435561558</v>
      </c>
      <c r="BM27" s="64">
        <v>2464113.4275480001</v>
      </c>
      <c r="BN27" s="61">
        <v>2464113.4275480001</v>
      </c>
      <c r="BO27" s="62">
        <v>2464113.4275480001</v>
      </c>
      <c r="BP27" s="62">
        <v>2460105.2344999998</v>
      </c>
      <c r="BQ27" s="33">
        <f t="shared" si="213"/>
        <v>1</v>
      </c>
      <c r="BR27" s="33">
        <f t="shared" si="214"/>
        <v>1</v>
      </c>
      <c r="BS27" s="34">
        <f t="shared" si="215"/>
        <v>0.99837337315596353</v>
      </c>
      <c r="BT27" s="64">
        <v>2563770.812227</v>
      </c>
      <c r="BU27" s="61">
        <v>2563770.812227</v>
      </c>
      <c r="BV27" s="62">
        <v>2563770.812227</v>
      </c>
      <c r="BW27" s="62">
        <v>2558781.1805289998</v>
      </c>
      <c r="BX27" s="33">
        <f t="shared" si="216"/>
        <v>1</v>
      </c>
      <c r="BY27" s="33">
        <f t="shared" si="217"/>
        <v>1</v>
      </c>
      <c r="BZ27" s="34">
        <f t="shared" si="218"/>
        <v>0.9980537918310779</v>
      </c>
      <c r="CA27" s="64">
        <v>2837006.751555</v>
      </c>
      <c r="CB27" s="61">
        <v>2837006.751555</v>
      </c>
      <c r="CC27" s="62">
        <v>2837006.751555</v>
      </c>
      <c r="CD27" s="62">
        <v>2835841.1727129999</v>
      </c>
      <c r="CE27" s="33">
        <f t="shared" si="219"/>
        <v>1</v>
      </c>
      <c r="CF27" s="33">
        <f t="shared" si="220"/>
        <v>1</v>
      </c>
      <c r="CG27" s="34">
        <f t="shared" si="221"/>
        <v>0.99958915189702624</v>
      </c>
      <c r="CH27" s="64">
        <v>3624435.8825619998</v>
      </c>
      <c r="CI27" s="61">
        <v>3624435.8825619998</v>
      </c>
      <c r="CJ27" s="62">
        <v>3624435.8825619998</v>
      </c>
      <c r="CK27" s="62">
        <v>3624435.8825619998</v>
      </c>
      <c r="CL27" s="33">
        <f t="shared" si="222"/>
        <v>1</v>
      </c>
      <c r="CM27" s="33">
        <f t="shared" si="223"/>
        <v>1</v>
      </c>
      <c r="CN27" s="34">
        <f t="shared" si="224"/>
        <v>1</v>
      </c>
      <c r="CO27" s="64">
        <v>4212201.5944029996</v>
      </c>
      <c r="CP27" s="61">
        <v>1692355</v>
      </c>
      <c r="CQ27" s="61">
        <v>1692355</v>
      </c>
      <c r="CR27" s="61">
        <v>1692355</v>
      </c>
      <c r="CS27" s="33">
        <f t="shared" si="225"/>
        <v>0.40177445501391285</v>
      </c>
      <c r="CT27" s="33">
        <f t="shared" si="226"/>
        <v>0.40177445501391285</v>
      </c>
      <c r="CU27" s="34">
        <f t="shared" si="227"/>
        <v>0.40177445501391285</v>
      </c>
    </row>
    <row r="28" spans="1:99" hidden="1" x14ac:dyDescent="0.3">
      <c r="A28" s="67" t="s">
        <v>16</v>
      </c>
      <c r="B28" s="68">
        <f>SUM(B26:B27)</f>
        <v>1351705.490764</v>
      </c>
      <c r="C28" s="68">
        <f t="shared" ref="C28:E28" si="228">SUM(C26:C27)</f>
        <v>1342865.29337568</v>
      </c>
      <c r="D28" s="68">
        <f t="shared" si="228"/>
        <v>1342075.1474827901</v>
      </c>
      <c r="E28" s="68">
        <f t="shared" si="228"/>
        <v>1340782.9199042101</v>
      </c>
      <c r="F28" s="69">
        <f t="shared" si="186"/>
        <v>0.99345996783417412</v>
      </c>
      <c r="G28" s="70">
        <f t="shared" si="187"/>
        <v>0.99287541306370908</v>
      </c>
      <c r="H28" s="71">
        <f t="shared" si="188"/>
        <v>0.99191941518738946</v>
      </c>
      <c r="I28" s="68">
        <f>SUM(I26:I27)</f>
        <v>1455600.81</v>
      </c>
      <c r="J28" s="68">
        <f t="shared" ref="J28:L28" si="229">SUM(J26:J27)</f>
        <v>1451305.68</v>
      </c>
      <c r="K28" s="68">
        <f t="shared" si="229"/>
        <v>1451254.18</v>
      </c>
      <c r="L28" s="68">
        <f t="shared" si="229"/>
        <v>1450772.60184209</v>
      </c>
      <c r="M28" s="69">
        <f t="shared" si="189"/>
        <v>0.9970492390698793</v>
      </c>
      <c r="N28" s="70">
        <f t="shared" si="190"/>
        <v>0.99701385849050184</v>
      </c>
      <c r="O28" s="71">
        <f t="shared" si="191"/>
        <v>0.99668301355375721</v>
      </c>
      <c r="P28" s="68">
        <f>SUM(P26:P27)</f>
        <v>1510529.05</v>
      </c>
      <c r="Q28" s="68">
        <f t="shared" ref="Q28:S28" si="230">SUM(Q26:Q27)</f>
        <v>1507682.4000000001</v>
      </c>
      <c r="R28" s="68">
        <f t="shared" si="230"/>
        <v>1506783.37</v>
      </c>
      <c r="S28" s="68">
        <f t="shared" si="230"/>
        <v>1505990.1400000001</v>
      </c>
      <c r="T28" s="69">
        <f t="shared" si="192"/>
        <v>0.99811546159936482</v>
      </c>
      <c r="U28" s="70">
        <f t="shared" si="193"/>
        <v>0.99752028602164255</v>
      </c>
      <c r="V28" s="71">
        <f t="shared" si="194"/>
        <v>0.99699515212898426</v>
      </c>
      <c r="W28" s="68">
        <f>SUM(W26:W27)</f>
        <v>1591939.16</v>
      </c>
      <c r="X28" s="68">
        <f t="shared" ref="X28:Z28" si="231">SUM(X26:X27)</f>
        <v>1452173.32</v>
      </c>
      <c r="Y28" s="68">
        <f t="shared" si="231"/>
        <v>1448188.14</v>
      </c>
      <c r="Z28" s="68">
        <f t="shared" si="231"/>
        <v>1577360.2222859999</v>
      </c>
      <c r="AA28" s="69">
        <f t="shared" si="195"/>
        <v>0.91220403171689057</v>
      </c>
      <c r="AB28" s="70">
        <f t="shared" si="196"/>
        <v>0.90970068227984291</v>
      </c>
      <c r="AC28" s="71">
        <f t="shared" si="197"/>
        <v>0.99084202582591163</v>
      </c>
      <c r="AD28" s="68">
        <f>SUM(AD26:AD27)</f>
        <v>1737408.1500000001</v>
      </c>
      <c r="AE28" s="68">
        <f t="shared" ref="AE28:AG28" si="232">SUM(AE26:AE27)</f>
        <v>1736754.31</v>
      </c>
      <c r="AF28" s="68">
        <f t="shared" si="232"/>
        <v>1736043.6300000001</v>
      </c>
      <c r="AG28" s="68">
        <f t="shared" si="232"/>
        <v>1724900.0899999999</v>
      </c>
      <c r="AH28" s="69">
        <f t="shared" si="198"/>
        <v>0.9996236693145476</v>
      </c>
      <c r="AI28" s="70">
        <f t="shared" si="199"/>
        <v>0.9992146232305863</v>
      </c>
      <c r="AJ28" s="71">
        <f t="shared" si="200"/>
        <v>0.99280073596984086</v>
      </c>
      <c r="AK28" s="68">
        <f>SUM(AK26:AK27)</f>
        <v>1932614.46</v>
      </c>
      <c r="AL28" s="68">
        <f t="shared" ref="AL28:AN28" si="233">SUM(AL26:AL27)</f>
        <v>1932156.5799999998</v>
      </c>
      <c r="AM28" s="68">
        <f t="shared" si="233"/>
        <v>1931845.71</v>
      </c>
      <c r="AN28" s="68">
        <f t="shared" si="233"/>
        <v>1923534.3199999998</v>
      </c>
      <c r="AO28" s="69">
        <f t="shared" si="201"/>
        <v>0.99976307742207404</v>
      </c>
      <c r="AP28" s="70">
        <f t="shared" si="202"/>
        <v>0.99960222278374133</v>
      </c>
      <c r="AQ28" s="71">
        <f t="shared" si="203"/>
        <v>0.99530162886186824</v>
      </c>
      <c r="AR28" s="68">
        <f>SUM(AR26:AR27)</f>
        <v>1950277.3959999999</v>
      </c>
      <c r="AS28" s="68">
        <f t="shared" ref="AS28:AU28" si="234">SUM(AS26:AS27)</f>
        <v>1948293.3146536602</v>
      </c>
      <c r="AT28" s="68">
        <f t="shared" si="234"/>
        <v>1945248.0173802099</v>
      </c>
      <c r="AU28" s="68">
        <f t="shared" si="234"/>
        <v>1941714.1473827902</v>
      </c>
      <c r="AV28" s="69">
        <f t="shared" si="204"/>
        <v>0.99898266710653105</v>
      </c>
      <c r="AW28" s="70">
        <f t="shared" si="205"/>
        <v>0.99742119832281029</v>
      </c>
      <c r="AX28" s="71">
        <f t="shared" si="206"/>
        <v>0.99560921506100986</v>
      </c>
      <c r="AY28" s="68">
        <f>SUM(AY26:AY27)</f>
        <v>2179363.9669280001</v>
      </c>
      <c r="AZ28" s="68">
        <f t="shared" ref="AZ28:BB28" si="235">SUM(AZ26:AZ27)</f>
        <v>2176814.3816044303</v>
      </c>
      <c r="BA28" s="68">
        <f t="shared" si="235"/>
        <v>2170419.5791976601</v>
      </c>
      <c r="BB28" s="68">
        <f t="shared" si="235"/>
        <v>2170419.5791976601</v>
      </c>
      <c r="BC28" s="69">
        <f t="shared" si="207"/>
        <v>0.99883012412691963</v>
      </c>
      <c r="BD28" s="70">
        <f t="shared" si="208"/>
        <v>0.99589587243522804</v>
      </c>
      <c r="BE28" s="71">
        <f t="shared" si="209"/>
        <v>0.99589587243522804</v>
      </c>
      <c r="BF28" s="68">
        <f>SUM(BF26:BF27)</f>
        <v>2355654.6173479999</v>
      </c>
      <c r="BG28" s="68">
        <f t="shared" ref="BG28:BI28" si="236">SUM(BG26:BG27)</f>
        <v>2325458.4498718097</v>
      </c>
      <c r="BH28" s="68">
        <f t="shared" si="236"/>
        <v>2323847.4732699697</v>
      </c>
      <c r="BI28" s="68">
        <f t="shared" si="236"/>
        <v>2318612.5028649699</v>
      </c>
      <c r="BJ28" s="69">
        <f t="shared" si="210"/>
        <v>0.98718141137762161</v>
      </c>
      <c r="BK28" s="70">
        <f t="shared" si="211"/>
        <v>0.98649753497656678</v>
      </c>
      <c r="BL28" s="71">
        <f t="shared" si="212"/>
        <v>0.98427523533788153</v>
      </c>
      <c r="BM28" s="68">
        <f>SUM(BM26:BM27)</f>
        <v>2726106.4927310003</v>
      </c>
      <c r="BN28" s="68">
        <f t="shared" ref="BN28:BP28" si="237">SUM(BN26:BN27)</f>
        <v>2712085.2045955909</v>
      </c>
      <c r="BO28" s="68">
        <f t="shared" si="237"/>
        <v>2706464.0289362404</v>
      </c>
      <c r="BP28" s="68">
        <f t="shared" si="237"/>
        <v>2702450.0333566102</v>
      </c>
      <c r="BQ28" s="69">
        <f t="shared" si="213"/>
        <v>0.99485666162609709</v>
      </c>
      <c r="BR28" s="70">
        <f t="shared" si="214"/>
        <v>0.99279468214204569</v>
      </c>
      <c r="BS28" s="71">
        <f t="shared" si="215"/>
        <v>0.99132225412416253</v>
      </c>
      <c r="BT28" s="68">
        <f>SUM(BT26:BT27)</f>
        <v>2641564.6187999998</v>
      </c>
      <c r="BU28" s="68">
        <f t="shared" ref="BU28:BW28" si="238">SUM(BU26:BU27)</f>
        <v>2637530.5157445497</v>
      </c>
      <c r="BV28" s="68">
        <f t="shared" si="238"/>
        <v>2633879.44051013</v>
      </c>
      <c r="BW28" s="68">
        <f t="shared" si="238"/>
        <v>2628824.6324867699</v>
      </c>
      <c r="BX28" s="69">
        <f t="shared" si="216"/>
        <v>0.99847283574789747</v>
      </c>
      <c r="BY28" s="70">
        <f t="shared" si="217"/>
        <v>0.99709067185592415</v>
      </c>
      <c r="BZ28" s="71">
        <f t="shared" si="218"/>
        <v>0.99517710593844289</v>
      </c>
      <c r="CA28" s="68">
        <f>SUM(CA26:CA27)</f>
        <v>2917627.7093890002</v>
      </c>
      <c r="CB28" s="68">
        <f t="shared" ref="CB28:CD28" si="239">SUM(CB26:CB27)</f>
        <v>2905493.36107786</v>
      </c>
      <c r="CC28" s="68">
        <f t="shared" si="239"/>
        <v>2903620.5679415502</v>
      </c>
      <c r="CD28" s="68">
        <f t="shared" si="239"/>
        <v>2902055.68796355</v>
      </c>
      <c r="CE28" s="69">
        <f t="shared" si="219"/>
        <v>0.99584102239223615</v>
      </c>
      <c r="CF28" s="70">
        <f t="shared" si="220"/>
        <v>0.99519913339101673</v>
      </c>
      <c r="CG28" s="71">
        <f t="shared" si="221"/>
        <v>0.99466277984153395</v>
      </c>
      <c r="CH28" s="68">
        <f>SUM(CH26:CH27)</f>
        <v>3747629.5465619997</v>
      </c>
      <c r="CI28" s="68">
        <f t="shared" ref="CI28:CK28" si="240">SUM(CI26:CI27)</f>
        <v>3734872.5339398398</v>
      </c>
      <c r="CJ28" s="68">
        <f t="shared" si="240"/>
        <v>3731824.6654882999</v>
      </c>
      <c r="CK28" s="68">
        <f t="shared" si="240"/>
        <v>3731824.2064372995</v>
      </c>
      <c r="CL28" s="69">
        <f t="shared" si="222"/>
        <v>0.99659597821405188</v>
      </c>
      <c r="CM28" s="70">
        <f t="shared" si="223"/>
        <v>0.99578269920296714</v>
      </c>
      <c r="CN28" s="71">
        <f t="shared" si="224"/>
        <v>0.99578257671193793</v>
      </c>
      <c r="CO28" s="68">
        <f t="shared" ref="CO28:CR28" si="241">SUM(CO26:CO27)</f>
        <v>4323547.7944029998</v>
      </c>
      <c r="CP28" s="68">
        <f t="shared" si="241"/>
        <v>1727856.2185722999</v>
      </c>
      <c r="CQ28" s="68">
        <f t="shared" si="241"/>
        <v>1707032.1771839501</v>
      </c>
      <c r="CR28" s="68">
        <f t="shared" si="241"/>
        <v>1707031.93542795</v>
      </c>
      <c r="CS28" s="69">
        <f t="shared" si="225"/>
        <v>0.39963851464972278</v>
      </c>
      <c r="CT28" s="70">
        <f t="shared" si="226"/>
        <v>0.39482209018107062</v>
      </c>
      <c r="CU28" s="71">
        <f t="shared" si="227"/>
        <v>0.3948220342649546</v>
      </c>
    </row>
    <row r="29" spans="1:99" hidden="1" x14ac:dyDescent="0.3">
      <c r="A29" s="60" t="s">
        <v>34</v>
      </c>
      <c r="B29" s="32">
        <v>702867.98</v>
      </c>
      <c r="C29" s="61">
        <v>702832.57351100002</v>
      </c>
      <c r="D29" s="62">
        <v>678837.70744100004</v>
      </c>
      <c r="E29" s="62">
        <v>221924.707666</v>
      </c>
      <c r="F29" s="63">
        <f t="shared" si="186"/>
        <v>0.99994962569073076</v>
      </c>
      <c r="G29" s="33">
        <f t="shared" si="187"/>
        <v>0.96581111497069483</v>
      </c>
      <c r="H29" s="34">
        <f t="shared" si="188"/>
        <v>0.31574166697137063</v>
      </c>
      <c r="I29" s="64">
        <v>775859</v>
      </c>
      <c r="J29" s="61">
        <v>775660.21</v>
      </c>
      <c r="K29" s="62">
        <v>744950.32</v>
      </c>
      <c r="L29" s="62">
        <v>269843.59999999998</v>
      </c>
      <c r="M29" s="63">
        <f t="shared" si="189"/>
        <v>0.99974378076428827</v>
      </c>
      <c r="N29" s="33">
        <f t="shared" si="190"/>
        <v>0.96016198819630882</v>
      </c>
      <c r="O29" s="34">
        <f t="shared" si="191"/>
        <v>0.34779979351918322</v>
      </c>
      <c r="P29" s="64">
        <v>361634.73</v>
      </c>
      <c r="Q29" s="61">
        <v>352966.03</v>
      </c>
      <c r="R29" s="62">
        <v>348080.22</v>
      </c>
      <c r="S29" s="62">
        <v>97852.53</v>
      </c>
      <c r="T29" s="33">
        <f t="shared" si="192"/>
        <v>0.97602912751217241</v>
      </c>
      <c r="U29" s="33">
        <f t="shared" si="193"/>
        <v>0.96251878241893418</v>
      </c>
      <c r="V29" s="34">
        <f t="shared" si="194"/>
        <v>0.27058388446264553</v>
      </c>
      <c r="W29" s="64">
        <v>200834.43</v>
      </c>
      <c r="X29" s="61">
        <v>200400.63</v>
      </c>
      <c r="Y29" s="62">
        <v>198177.22</v>
      </c>
      <c r="Z29" s="62">
        <v>67443.47</v>
      </c>
      <c r="AA29" s="33">
        <f t="shared" si="195"/>
        <v>0.99784001179479043</v>
      </c>
      <c r="AB29" s="33">
        <f t="shared" si="196"/>
        <v>0.98676915108629537</v>
      </c>
      <c r="AC29" s="34">
        <f t="shared" si="197"/>
        <v>0.3358162741318807</v>
      </c>
      <c r="AD29" s="64">
        <v>355696.88</v>
      </c>
      <c r="AE29" s="61">
        <v>355469.54</v>
      </c>
      <c r="AF29" s="62">
        <v>354101.95</v>
      </c>
      <c r="AG29" s="62">
        <v>83785.100000000006</v>
      </c>
      <c r="AH29" s="33">
        <f t="shared" si="198"/>
        <v>0.9993608602920554</v>
      </c>
      <c r="AI29" s="65">
        <f t="shared" si="199"/>
        <v>0.99551604163635066</v>
      </c>
      <c r="AJ29" s="66">
        <f t="shared" si="200"/>
        <v>0.23555196773162587</v>
      </c>
      <c r="AK29" s="64">
        <v>399066.4</v>
      </c>
      <c r="AL29" s="61">
        <v>398907.69</v>
      </c>
      <c r="AM29" s="62">
        <v>397588.04</v>
      </c>
      <c r="AN29" s="62">
        <v>9728.98</v>
      </c>
      <c r="AO29" s="33">
        <f t="shared" si="201"/>
        <v>0.99960229676063928</v>
      </c>
      <c r="AP29" s="63">
        <f t="shared" si="202"/>
        <v>0.99629545358867588</v>
      </c>
      <c r="AQ29" s="65">
        <f t="shared" si="203"/>
        <v>2.4379351406182026E-2</v>
      </c>
      <c r="AR29" s="64">
        <v>414725.42859199998</v>
      </c>
      <c r="AS29" s="61">
        <v>413899.62731299998</v>
      </c>
      <c r="AT29" s="62">
        <v>11733.30187893</v>
      </c>
      <c r="AU29" s="62">
        <v>11733.30187893</v>
      </c>
      <c r="AV29" s="72">
        <f t="shared" si="204"/>
        <v>0.99800879998652692</v>
      </c>
      <c r="AW29" s="63">
        <f t="shared" si="205"/>
        <v>2.8291734892564372E-2</v>
      </c>
      <c r="AX29" s="65">
        <f t="shared" si="206"/>
        <v>2.8291734892564372E-2</v>
      </c>
      <c r="AY29" s="64">
        <v>241250.183857</v>
      </c>
      <c r="AZ29" s="61">
        <v>240073.21</v>
      </c>
      <c r="BA29" s="62">
        <v>17809.96</v>
      </c>
      <c r="BB29" s="62">
        <v>17809.96</v>
      </c>
      <c r="BC29" s="72">
        <f t="shared" si="207"/>
        <v>0.99512135560610537</v>
      </c>
      <c r="BD29" s="63">
        <f t="shared" si="208"/>
        <v>7.3823612132692826E-2</v>
      </c>
      <c r="BE29" s="65">
        <f t="shared" si="209"/>
        <v>7.3823612132692826E-2</v>
      </c>
      <c r="BF29" s="64">
        <v>348130.65854099998</v>
      </c>
      <c r="BG29" s="61">
        <v>336092.46255350002</v>
      </c>
      <c r="BH29" s="62">
        <v>38575.624646359996</v>
      </c>
      <c r="BI29" s="62">
        <v>38575.624646359996</v>
      </c>
      <c r="BJ29" s="72">
        <f t="shared" si="210"/>
        <v>0.9654204658734985</v>
      </c>
      <c r="BK29" s="72">
        <f t="shared" si="211"/>
        <v>0.11080789266888677</v>
      </c>
      <c r="BL29" s="73">
        <f t="shared" si="212"/>
        <v>0.11080789266888677</v>
      </c>
      <c r="BM29" s="64">
        <v>930491.10794000002</v>
      </c>
      <c r="BN29" s="61">
        <v>929915.88650410005</v>
      </c>
      <c r="BO29" s="62">
        <v>267395.74038084003</v>
      </c>
      <c r="BP29" s="62">
        <v>267395.74038084003</v>
      </c>
      <c r="BQ29" s="72">
        <f t="shared" si="213"/>
        <v>0.99938180877711613</v>
      </c>
      <c r="BR29" s="72">
        <f t="shared" si="214"/>
        <v>0.28737054884148583</v>
      </c>
      <c r="BS29" s="73">
        <f t="shared" si="215"/>
        <v>0.28737054884148583</v>
      </c>
      <c r="BT29" s="64">
        <v>732730.92004300002</v>
      </c>
      <c r="BU29" s="61">
        <v>709653.65403431002</v>
      </c>
      <c r="BV29" s="62">
        <v>131775.49388470998</v>
      </c>
      <c r="BW29" s="62">
        <v>131769.98010170998</v>
      </c>
      <c r="BX29" s="72">
        <f t="shared" si="216"/>
        <v>0.96850512872128325</v>
      </c>
      <c r="BY29" s="72">
        <f t="shared" si="217"/>
        <v>0.17984159024840496</v>
      </c>
      <c r="BZ29" s="73">
        <f t="shared" si="218"/>
        <v>0.17983406527184237</v>
      </c>
      <c r="CA29" s="64">
        <v>1007763.45</v>
      </c>
      <c r="CB29" s="64">
        <v>947048.16668066999</v>
      </c>
      <c r="CC29" s="64">
        <v>33131.488697109999</v>
      </c>
      <c r="CD29" s="64">
        <v>27146.055690109999</v>
      </c>
      <c r="CE29" s="33">
        <f t="shared" si="219"/>
        <v>0.93975244555720894</v>
      </c>
      <c r="CF29" s="33">
        <f t="shared" si="220"/>
        <v>3.2876255531107026E-2</v>
      </c>
      <c r="CG29" s="34">
        <f t="shared" si="221"/>
        <v>2.6936932164100612E-2</v>
      </c>
      <c r="CH29" s="64">
        <v>1075960.1572970001</v>
      </c>
      <c r="CI29" s="61">
        <v>1041941.446811</v>
      </c>
      <c r="CJ29" s="62">
        <v>59070.346645680002</v>
      </c>
      <c r="CK29" s="62">
        <v>59041.531873559994</v>
      </c>
      <c r="CL29" s="72">
        <f t="shared" si="222"/>
        <v>0.96838292732747555</v>
      </c>
      <c r="CM29" s="72">
        <f t="shared" si="223"/>
        <v>5.4900124549290968E-2</v>
      </c>
      <c r="CN29" s="73">
        <f t="shared" si="224"/>
        <v>5.4873344029654998E-2</v>
      </c>
      <c r="CO29" s="64">
        <v>1234692.9949</v>
      </c>
      <c r="CP29" s="64">
        <v>423926.29183900001</v>
      </c>
      <c r="CQ29" s="64">
        <v>73642.531853189997</v>
      </c>
      <c r="CR29" s="64">
        <v>73638.501813859999</v>
      </c>
      <c r="CS29" s="33">
        <f t="shared" si="225"/>
        <v>0.34334550660776569</v>
      </c>
      <c r="CT29" s="33">
        <f t="shared" si="226"/>
        <v>5.9644407279685292E-2</v>
      </c>
      <c r="CU29" s="34">
        <f t="shared" si="227"/>
        <v>5.9641143278555742E-2</v>
      </c>
    </row>
    <row r="30" spans="1:99" hidden="1" x14ac:dyDescent="0.3">
      <c r="A30" s="60" t="s">
        <v>35</v>
      </c>
      <c r="B30" s="32">
        <v>26436</v>
      </c>
      <c r="C30" s="61">
        <v>24788.26641891</v>
      </c>
      <c r="D30" s="62">
        <v>22615.113464059996</v>
      </c>
      <c r="E30" s="62">
        <v>20969.150660660001</v>
      </c>
      <c r="F30" s="63">
        <f t="shared" si="186"/>
        <v>0.93767084350544705</v>
      </c>
      <c r="G30" s="33">
        <f t="shared" si="187"/>
        <v>0.85546654047737913</v>
      </c>
      <c r="H30" s="34">
        <f t="shared" si="188"/>
        <v>0.79320436755409296</v>
      </c>
      <c r="I30" s="64">
        <v>29907</v>
      </c>
      <c r="J30" s="61">
        <v>29485.53</v>
      </c>
      <c r="K30" s="62">
        <v>26639.599999999999</v>
      </c>
      <c r="L30" s="62">
        <v>24954.65</v>
      </c>
      <c r="M30" s="63">
        <f t="shared" si="189"/>
        <v>0.98590731266927467</v>
      </c>
      <c r="N30" s="33">
        <f t="shared" si="190"/>
        <v>0.89074798542147315</v>
      </c>
      <c r="O30" s="34">
        <f t="shared" si="191"/>
        <v>0.83440833249740864</v>
      </c>
      <c r="P30" s="64">
        <v>23130</v>
      </c>
      <c r="Q30" s="61">
        <v>22618.75</v>
      </c>
      <c r="R30" s="62">
        <v>22211.42</v>
      </c>
      <c r="S30" s="62">
        <v>21977.07</v>
      </c>
      <c r="T30" s="33">
        <f t="shared" si="192"/>
        <v>0.97789667099005617</v>
      </c>
      <c r="U30" s="33">
        <f t="shared" si="193"/>
        <v>0.96028620838737566</v>
      </c>
      <c r="V30" s="34">
        <f t="shared" si="194"/>
        <v>0.9501543450064851</v>
      </c>
      <c r="W30" s="64">
        <v>19389.38</v>
      </c>
      <c r="X30" s="61">
        <v>18825.919999999998</v>
      </c>
      <c r="Y30" s="62">
        <v>18472.669999999998</v>
      </c>
      <c r="Z30" s="62">
        <v>14200.29</v>
      </c>
      <c r="AA30" s="33">
        <f t="shared" si="195"/>
        <v>0.97093976186964193</v>
      </c>
      <c r="AB30" s="33">
        <f t="shared" si="196"/>
        <v>0.95272102563361993</v>
      </c>
      <c r="AC30" s="34">
        <f t="shared" si="197"/>
        <v>0.73237462982312995</v>
      </c>
      <c r="AD30" s="64">
        <v>23187.75</v>
      </c>
      <c r="AE30" s="61">
        <v>22895.19</v>
      </c>
      <c r="AF30" s="62">
        <v>22376.93</v>
      </c>
      <c r="AG30" s="62">
        <v>20349.23</v>
      </c>
      <c r="AH30" s="33">
        <f t="shared" si="198"/>
        <v>0.98738299317527567</v>
      </c>
      <c r="AI30" s="65">
        <f t="shared" si="199"/>
        <v>0.9650323985725221</v>
      </c>
      <c r="AJ30" s="66">
        <f t="shared" si="200"/>
        <v>0.87758536296104628</v>
      </c>
      <c r="AK30" s="64">
        <v>15046.91</v>
      </c>
      <c r="AL30" s="61">
        <v>14735.6</v>
      </c>
      <c r="AM30" s="62">
        <v>14602.57</v>
      </c>
      <c r="AN30" s="62">
        <v>13921.9</v>
      </c>
      <c r="AO30" s="33">
        <f t="shared" si="201"/>
        <v>0.97931070233024586</v>
      </c>
      <c r="AP30" s="63">
        <f t="shared" si="202"/>
        <v>0.97046968447342341</v>
      </c>
      <c r="AQ30" s="65">
        <f t="shared" si="203"/>
        <v>0.92523315418248664</v>
      </c>
      <c r="AR30" s="64">
        <v>14670</v>
      </c>
      <c r="AS30" s="61">
        <v>13762.009681</v>
      </c>
      <c r="AT30" s="62">
        <v>12305.5446632</v>
      </c>
      <c r="AU30" s="62">
        <v>12298.5446632</v>
      </c>
      <c r="AV30" s="33">
        <f t="shared" si="204"/>
        <v>0.93810563605998631</v>
      </c>
      <c r="AW30" s="63">
        <f t="shared" si="205"/>
        <v>0.83882376708929796</v>
      </c>
      <c r="AX30" s="65">
        <f t="shared" si="206"/>
        <v>0.83834660280845263</v>
      </c>
      <c r="AY30" s="64">
        <v>30161.512638</v>
      </c>
      <c r="AZ30" s="61">
        <v>28253.62</v>
      </c>
      <c r="BA30" s="62">
        <v>15707.94</v>
      </c>
      <c r="BB30" s="62">
        <v>15707.94</v>
      </c>
      <c r="BC30" s="33">
        <f t="shared" si="207"/>
        <v>0.93674413279935176</v>
      </c>
      <c r="BD30" s="63">
        <f t="shared" si="208"/>
        <v>0.52079417198094446</v>
      </c>
      <c r="BE30" s="65">
        <f t="shared" si="209"/>
        <v>0.52079417198094446</v>
      </c>
      <c r="BF30" s="64">
        <v>59365.532259</v>
      </c>
      <c r="BG30" s="61">
        <v>58481.281384659997</v>
      </c>
      <c r="BH30" s="62">
        <v>30887.737365510002</v>
      </c>
      <c r="BI30" s="62">
        <v>30887.737365510002</v>
      </c>
      <c r="BJ30" s="33">
        <f t="shared" si="210"/>
        <v>0.98510497858450607</v>
      </c>
      <c r="BK30" s="33">
        <f t="shared" si="211"/>
        <v>0.52029748896637451</v>
      </c>
      <c r="BL30" s="34">
        <f t="shared" si="212"/>
        <v>0.52029748896637451</v>
      </c>
      <c r="BM30" s="64">
        <v>42000</v>
      </c>
      <c r="BN30" s="61">
        <v>35903.450385429998</v>
      </c>
      <c r="BO30" s="62">
        <v>28805.359002899997</v>
      </c>
      <c r="BP30" s="62">
        <v>28805.359002899997</v>
      </c>
      <c r="BQ30" s="33">
        <f t="shared" si="213"/>
        <v>0.85484405679595232</v>
      </c>
      <c r="BR30" s="33">
        <f t="shared" si="214"/>
        <v>0.68584188102142851</v>
      </c>
      <c r="BS30" s="34">
        <f t="shared" si="215"/>
        <v>0.68584188102142851</v>
      </c>
      <c r="BT30" s="64">
        <v>38400.044084000001</v>
      </c>
      <c r="BU30" s="61">
        <v>25854.340720659999</v>
      </c>
      <c r="BV30" s="62">
        <v>23738.427234409999</v>
      </c>
      <c r="BW30" s="62">
        <v>23729.40705441</v>
      </c>
      <c r="BX30" s="33">
        <f t="shared" si="216"/>
        <v>0.67328934998365342</v>
      </c>
      <c r="BY30" s="33">
        <f t="shared" si="217"/>
        <v>0.61818749953729868</v>
      </c>
      <c r="BZ30" s="34">
        <f t="shared" si="218"/>
        <v>0.61795259928613577</v>
      </c>
      <c r="CA30" s="64">
        <v>101670.885268</v>
      </c>
      <c r="CB30" s="64">
        <v>88902.263036199991</v>
      </c>
      <c r="CC30" s="64">
        <v>47264.822496790002</v>
      </c>
      <c r="CD30" s="64">
        <v>47257.322496790002</v>
      </c>
      <c r="CE30" s="33">
        <f t="shared" si="219"/>
        <v>0.87441220563642696</v>
      </c>
      <c r="CF30" s="33">
        <f t="shared" si="220"/>
        <v>0.46488060345104698</v>
      </c>
      <c r="CG30" s="34">
        <f t="shared" si="221"/>
        <v>0.46480683602018191</v>
      </c>
      <c r="CH30" s="64">
        <v>109620.545965</v>
      </c>
      <c r="CI30" s="61">
        <v>107706.04108764</v>
      </c>
      <c r="CJ30" s="62">
        <v>34346.98215964</v>
      </c>
      <c r="CK30" s="62">
        <v>34346.197459639996</v>
      </c>
      <c r="CL30" s="33">
        <f t="shared" si="222"/>
        <v>0.98253516381891337</v>
      </c>
      <c r="CM30" s="33">
        <f t="shared" si="223"/>
        <v>0.31332613660404879</v>
      </c>
      <c r="CN30" s="34">
        <f t="shared" si="224"/>
        <v>0.31331897827443916</v>
      </c>
      <c r="CO30" s="64">
        <v>106997</v>
      </c>
      <c r="CP30" s="64">
        <v>42114.303103999999</v>
      </c>
      <c r="CQ30" s="64">
        <v>3283.2705733299999</v>
      </c>
      <c r="CR30" s="64">
        <v>3282.02717833</v>
      </c>
      <c r="CS30" s="33">
        <f t="shared" si="225"/>
        <v>0.39360265338280509</v>
      </c>
      <c r="CT30" s="33">
        <f t="shared" si="226"/>
        <v>3.0685632058188545E-2</v>
      </c>
      <c r="CU30" s="34">
        <f t="shared" si="227"/>
        <v>3.0674011218351917E-2</v>
      </c>
    </row>
    <row r="31" spans="1:99" hidden="1" x14ac:dyDescent="0.3">
      <c r="A31" s="60" t="s">
        <v>36</v>
      </c>
      <c r="B31" s="32">
        <v>11000</v>
      </c>
      <c r="C31" s="61">
        <v>10974.949415999999</v>
      </c>
      <c r="D31" s="62">
        <v>10488.914548999999</v>
      </c>
      <c r="E31" s="62">
        <v>10430.004916</v>
      </c>
      <c r="F31" s="63">
        <f t="shared" si="186"/>
        <v>0.99772267418181815</v>
      </c>
      <c r="G31" s="33">
        <f t="shared" si="187"/>
        <v>0.95353768627272717</v>
      </c>
      <c r="H31" s="34">
        <f t="shared" si="188"/>
        <v>0.94818226509090908</v>
      </c>
      <c r="I31" s="64">
        <v>18347.330000000002</v>
      </c>
      <c r="J31" s="61">
        <v>18314.55</v>
      </c>
      <c r="K31" s="62">
        <v>17931.5</v>
      </c>
      <c r="L31" s="62">
        <v>14994.85</v>
      </c>
      <c r="M31" s="63">
        <f t="shared" si="189"/>
        <v>0.99821336401536342</v>
      </c>
      <c r="N31" s="33">
        <f t="shared" si="190"/>
        <v>0.97733566682454609</v>
      </c>
      <c r="O31" s="34">
        <f t="shared" si="191"/>
        <v>0.81727695528450184</v>
      </c>
      <c r="P31" s="64">
        <v>15869.05</v>
      </c>
      <c r="Q31" s="61">
        <v>15814.29</v>
      </c>
      <c r="R31" s="62">
        <v>10625.83</v>
      </c>
      <c r="S31" s="62">
        <v>9888.51</v>
      </c>
      <c r="T31" s="33">
        <f t="shared" si="192"/>
        <v>0.99654925783206949</v>
      </c>
      <c r="U31" s="33">
        <f t="shared" si="193"/>
        <v>0.66959458820786377</v>
      </c>
      <c r="V31" s="34">
        <f t="shared" si="194"/>
        <v>0.62313181948509844</v>
      </c>
      <c r="W31" s="64">
        <v>7746</v>
      </c>
      <c r="X31" s="61">
        <v>7697.97</v>
      </c>
      <c r="Y31" s="62">
        <v>7547.47</v>
      </c>
      <c r="Z31" s="62">
        <v>6711.29</v>
      </c>
      <c r="AA31" s="33">
        <f t="shared" si="195"/>
        <v>0.99379938032532922</v>
      </c>
      <c r="AB31" s="33">
        <f t="shared" si="196"/>
        <v>0.97436999741802222</v>
      </c>
      <c r="AC31" s="34">
        <f t="shared" si="197"/>
        <v>0.866420087787245</v>
      </c>
      <c r="AD31" s="64">
        <v>19838.77</v>
      </c>
      <c r="AE31" s="61">
        <v>19754.060000000001</v>
      </c>
      <c r="AF31" s="62">
        <v>18931.53</v>
      </c>
      <c r="AG31" s="62">
        <v>16797.23</v>
      </c>
      <c r="AH31" s="33">
        <f t="shared" si="198"/>
        <v>0.99573007802399049</v>
      </c>
      <c r="AI31" s="65">
        <f t="shared" si="199"/>
        <v>0.95426934230297533</v>
      </c>
      <c r="AJ31" s="66">
        <f t="shared" si="200"/>
        <v>0.84668706779704583</v>
      </c>
      <c r="AK31" s="64">
        <v>11693.89</v>
      </c>
      <c r="AL31" s="61">
        <v>11410.74</v>
      </c>
      <c r="AM31" s="62">
        <v>11112.43</v>
      </c>
      <c r="AN31" s="62">
        <v>10543.89</v>
      </c>
      <c r="AO31" s="33">
        <f t="shared" si="201"/>
        <v>0.97578650047161386</v>
      </c>
      <c r="AP31" s="63">
        <f t="shared" si="202"/>
        <v>0.95027659743678117</v>
      </c>
      <c r="AQ31" s="65">
        <f t="shared" si="203"/>
        <v>0.90165804535530947</v>
      </c>
      <c r="AR31" s="64">
        <v>15790.436127000001</v>
      </c>
      <c r="AS31" s="61">
        <v>13757.43313021</v>
      </c>
      <c r="AT31" s="62">
        <v>10821.795304649999</v>
      </c>
      <c r="AU31" s="62">
        <v>10821.795304649999</v>
      </c>
      <c r="AV31" s="33">
        <f t="shared" si="204"/>
        <v>0.87125099139511553</v>
      </c>
      <c r="AW31" s="63">
        <f t="shared" si="205"/>
        <v>0.68533859467920943</v>
      </c>
      <c r="AX31" s="65">
        <f t="shared" si="206"/>
        <v>0.68533859467920943</v>
      </c>
      <c r="AY31" s="64">
        <v>17801.385629</v>
      </c>
      <c r="AZ31" s="61">
        <v>16589.62</v>
      </c>
      <c r="BA31" s="62">
        <v>10428.41</v>
      </c>
      <c r="BB31" s="62">
        <v>10428.41</v>
      </c>
      <c r="BC31" s="33">
        <f t="shared" si="207"/>
        <v>0.93192857824359865</v>
      </c>
      <c r="BD31" s="63">
        <f t="shared" si="208"/>
        <v>0.58582012756418333</v>
      </c>
      <c r="BE31" s="65">
        <f t="shared" si="209"/>
        <v>0.58582012756418333</v>
      </c>
      <c r="BF31" s="64">
        <v>22445.447670000001</v>
      </c>
      <c r="BG31" s="61">
        <v>21046.857810850001</v>
      </c>
      <c r="BH31" s="62">
        <v>15673.73242957</v>
      </c>
      <c r="BI31" s="62">
        <v>15673.73242957</v>
      </c>
      <c r="BJ31" s="33">
        <f t="shared" si="210"/>
        <v>0.93768937560468801</v>
      </c>
      <c r="BK31" s="33">
        <f t="shared" si="211"/>
        <v>0.69830340031573979</v>
      </c>
      <c r="BL31" s="34">
        <f t="shared" si="212"/>
        <v>0.69830340031573979</v>
      </c>
      <c r="BM31" s="64">
        <v>41031.907095999995</v>
      </c>
      <c r="BN31" s="61">
        <v>35658.049963030004</v>
      </c>
      <c r="BO31" s="62">
        <v>26815.497117489998</v>
      </c>
      <c r="BP31" s="62">
        <v>26815.497117489998</v>
      </c>
      <c r="BQ31" s="33">
        <f t="shared" si="213"/>
        <v>0.86903223580622058</v>
      </c>
      <c r="BR31" s="33">
        <f t="shared" si="214"/>
        <v>0.65352792534725035</v>
      </c>
      <c r="BS31" s="34">
        <f t="shared" si="215"/>
        <v>0.65352792534725035</v>
      </c>
      <c r="BT31" s="64">
        <v>34784.776357000002</v>
      </c>
      <c r="BU31" s="61">
        <v>32021.70856558</v>
      </c>
      <c r="BV31" s="62">
        <v>25970.006803409997</v>
      </c>
      <c r="BW31" s="62">
        <v>25958.443670409997</v>
      </c>
      <c r="BX31" s="33">
        <f t="shared" si="216"/>
        <v>0.92056675129768462</v>
      </c>
      <c r="BY31" s="33">
        <f t="shared" si="217"/>
        <v>0.74659116783954416</v>
      </c>
      <c r="BZ31" s="34">
        <f t="shared" si="218"/>
        <v>0.74625874848225615</v>
      </c>
      <c r="CA31" s="64">
        <v>46697.695348000001</v>
      </c>
      <c r="CB31" s="64">
        <v>44669.673088219999</v>
      </c>
      <c r="CC31" s="64">
        <v>25074.790252980001</v>
      </c>
      <c r="CD31" s="64">
        <v>25074.790252980001</v>
      </c>
      <c r="CE31" s="33">
        <f t="shared" si="219"/>
        <v>0.95657125593315051</v>
      </c>
      <c r="CF31" s="33">
        <f t="shared" si="220"/>
        <v>0.53695990918005598</v>
      </c>
      <c r="CG31" s="34">
        <f t="shared" si="221"/>
        <v>0.53695990918005598</v>
      </c>
      <c r="CH31" s="64">
        <v>46992.012859000002</v>
      </c>
      <c r="CI31" s="61">
        <v>43244.161009039999</v>
      </c>
      <c r="CJ31" s="62">
        <v>31980.828469909997</v>
      </c>
      <c r="CK31" s="62">
        <v>31980.828469909997</v>
      </c>
      <c r="CL31" s="33">
        <f t="shared" si="222"/>
        <v>0.92024491776495143</v>
      </c>
      <c r="CM31" s="33">
        <f t="shared" si="223"/>
        <v>0.6805588125341383</v>
      </c>
      <c r="CN31" s="34">
        <f t="shared" si="224"/>
        <v>0.6805588125341383</v>
      </c>
      <c r="CO31" s="64">
        <v>319744</v>
      </c>
      <c r="CP31" s="64">
        <v>45412.456359000003</v>
      </c>
      <c r="CQ31" s="64">
        <v>5413.4083229999997</v>
      </c>
      <c r="CR31" s="64">
        <v>5408.9770349999999</v>
      </c>
      <c r="CS31" s="33">
        <f t="shared" si="225"/>
        <v>0.14202754816040333</v>
      </c>
      <c r="CT31" s="33">
        <f t="shared" si="226"/>
        <v>1.6930445365667533E-2</v>
      </c>
      <c r="CU31" s="34">
        <f t="shared" si="227"/>
        <v>1.6916586503577861E-2</v>
      </c>
    </row>
    <row r="32" spans="1:99" hidden="1" x14ac:dyDescent="0.3">
      <c r="A32" s="67" t="s">
        <v>37</v>
      </c>
      <c r="B32" s="68">
        <f>+B29+B30+B31</f>
        <v>740303.98</v>
      </c>
      <c r="C32" s="74">
        <f>+C29+C30+C31</f>
        <v>738595.78934591007</v>
      </c>
      <c r="D32" s="74">
        <f>+D29+D30+D31</f>
        <v>711941.73545406002</v>
      </c>
      <c r="E32" s="74">
        <f>+E29+E30+E31</f>
        <v>253323.86324266001</v>
      </c>
      <c r="F32" s="69">
        <f t="shared" si="186"/>
        <v>0.99769258210108513</v>
      </c>
      <c r="G32" s="70">
        <f t="shared" si="187"/>
        <v>0.96168838029759074</v>
      </c>
      <c r="H32" s="71">
        <f t="shared" si="188"/>
        <v>0.34218897923885266</v>
      </c>
      <c r="I32" s="68">
        <f>+I29+I30+I31</f>
        <v>824113.33</v>
      </c>
      <c r="J32" s="74">
        <f>+J29+J30+J31</f>
        <v>823460.29</v>
      </c>
      <c r="K32" s="74">
        <f>+K29+K30+K31</f>
        <v>789521.41999999993</v>
      </c>
      <c r="L32" s="74">
        <f>+L29+L30+L31</f>
        <v>309793.09999999998</v>
      </c>
      <c r="M32" s="69">
        <f t="shared" si="189"/>
        <v>0.99920758471410731</v>
      </c>
      <c r="N32" s="70">
        <f t="shared" si="190"/>
        <v>0.9580252997485188</v>
      </c>
      <c r="O32" s="71">
        <f t="shared" si="191"/>
        <v>0.37591079857912257</v>
      </c>
      <c r="P32" s="68">
        <f>+P29+P30+P31</f>
        <v>400633.77999999997</v>
      </c>
      <c r="Q32" s="74">
        <f>+Q29+Q30+Q31</f>
        <v>391399.07</v>
      </c>
      <c r="R32" s="74">
        <f>+R29+R30+R31</f>
        <v>380917.47</v>
      </c>
      <c r="S32" s="74">
        <f>+S29+S30+S31</f>
        <v>129718.11</v>
      </c>
      <c r="T32" s="70">
        <f t="shared" si="192"/>
        <v>0.97694974697340808</v>
      </c>
      <c r="U32" s="70">
        <f t="shared" si="193"/>
        <v>0.95078720022061047</v>
      </c>
      <c r="V32" s="71">
        <f t="shared" si="194"/>
        <v>0.32378225820099349</v>
      </c>
      <c r="W32" s="68">
        <f>+W29+W30+W31</f>
        <v>227969.81</v>
      </c>
      <c r="X32" s="74">
        <f>+X29+X30+X31</f>
        <v>226924.52</v>
      </c>
      <c r="Y32" s="74">
        <f>+Y29+Y30+Y31</f>
        <v>224197.36000000002</v>
      </c>
      <c r="Z32" s="74">
        <f>+Z29+Z30+Z31</f>
        <v>88355.05</v>
      </c>
      <c r="AA32" s="70">
        <f t="shared" si="195"/>
        <v>0.99541478759841051</v>
      </c>
      <c r="AB32" s="70">
        <f t="shared" si="196"/>
        <v>0.9834519755050023</v>
      </c>
      <c r="AC32" s="71">
        <f t="shared" si="197"/>
        <v>0.38757346860972514</v>
      </c>
      <c r="AD32" s="68">
        <f>+AD29+AD30+AD31</f>
        <v>398723.4</v>
      </c>
      <c r="AE32" s="74">
        <f>+AE29+AE30+AE31</f>
        <v>398118.79</v>
      </c>
      <c r="AF32" s="74">
        <f>+AF29+AF30+AF31</f>
        <v>395410.41000000003</v>
      </c>
      <c r="AG32" s="74">
        <f>+AG29+AG30+AG31</f>
        <v>120931.56</v>
      </c>
      <c r="AH32" s="70">
        <f t="shared" si="198"/>
        <v>0.99848363552277086</v>
      </c>
      <c r="AI32" s="75">
        <f t="shared" si="199"/>
        <v>0.99169100684835654</v>
      </c>
      <c r="AJ32" s="76">
        <f t="shared" si="200"/>
        <v>0.30329687196688226</v>
      </c>
      <c r="AK32" s="68">
        <f>+AK29+AK30+AK31</f>
        <v>425807.2</v>
      </c>
      <c r="AL32" s="74">
        <f>+AL29+AL30+AL31</f>
        <v>425054.02999999997</v>
      </c>
      <c r="AM32" s="74">
        <f>+AM29+AM30+AM31</f>
        <v>423303.04</v>
      </c>
      <c r="AN32" s="74">
        <f>+AN29+AN30+AN31</f>
        <v>34194.769999999997</v>
      </c>
      <c r="AO32" s="70">
        <f t="shared" si="201"/>
        <v>0.99823119477547573</v>
      </c>
      <c r="AP32" s="69">
        <f t="shared" si="202"/>
        <v>0.99411902851807099</v>
      </c>
      <c r="AQ32" s="75">
        <f t="shared" si="203"/>
        <v>8.03057580989706E-2</v>
      </c>
      <c r="AR32" s="68">
        <f>+AR29+AR30+AR31</f>
        <v>445185.864719</v>
      </c>
      <c r="AS32" s="74">
        <f>+AS29+AS30+AS31</f>
        <v>441419.07012420997</v>
      </c>
      <c r="AT32" s="74">
        <f>+AT29+AT30+AT31</f>
        <v>34860.641846779996</v>
      </c>
      <c r="AU32" s="74">
        <f>+AU29+AU30+AU31</f>
        <v>34853.641846779996</v>
      </c>
      <c r="AV32" s="70">
        <f t="shared" si="204"/>
        <v>0.99153882705335306</v>
      </c>
      <c r="AW32" s="69">
        <f t="shared" si="205"/>
        <v>7.8305814738264271E-2</v>
      </c>
      <c r="AX32" s="75">
        <f t="shared" si="206"/>
        <v>7.8290090968587939E-2</v>
      </c>
      <c r="AY32" s="68">
        <f>+AY29+AY30+AY31</f>
        <v>289213.08212400001</v>
      </c>
      <c r="AZ32" s="74">
        <f>+AZ29+AZ30+AZ31</f>
        <v>284916.45</v>
      </c>
      <c r="BA32" s="74">
        <f>+BA29+BA30+BA31</f>
        <v>43946.31</v>
      </c>
      <c r="BB32" s="74">
        <f>+BB29+BB30+BB31</f>
        <v>43946.31</v>
      </c>
      <c r="BC32" s="70">
        <f t="shared" si="207"/>
        <v>0.98514371448053029</v>
      </c>
      <c r="BD32" s="69">
        <f t="shared" si="208"/>
        <v>0.15195132141760459</v>
      </c>
      <c r="BE32" s="75">
        <f t="shared" si="209"/>
        <v>0.15195132141760459</v>
      </c>
      <c r="BF32" s="68">
        <f>+BF29+BF30+BF31</f>
        <v>429941.63847000001</v>
      </c>
      <c r="BG32" s="74">
        <f>+BG29+BG30+BG31</f>
        <v>415620.60174901003</v>
      </c>
      <c r="BH32" s="74">
        <f>+BH29+BH30+BH31</f>
        <v>85137.094441439986</v>
      </c>
      <c r="BI32" s="74">
        <f>+BI29+BI30+BI31</f>
        <v>85137.094441439986</v>
      </c>
      <c r="BJ32" s="70">
        <f t="shared" si="210"/>
        <v>0.96669074255763376</v>
      </c>
      <c r="BK32" s="70">
        <f t="shared" si="211"/>
        <v>0.19802011906641739</v>
      </c>
      <c r="BL32" s="71">
        <f t="shared" si="212"/>
        <v>0.19802011906641739</v>
      </c>
      <c r="BM32" s="68">
        <f>+BM29+BM30+BM31</f>
        <v>1013523.0150360001</v>
      </c>
      <c r="BN32" s="74">
        <f>+BN29+BN30+BN31</f>
        <v>1001477.3868525601</v>
      </c>
      <c r="BO32" s="74">
        <f>+BO29+BO30+BO31</f>
        <v>323016.59650123003</v>
      </c>
      <c r="BP32" s="74">
        <f>+BP29+BP30+BP31</f>
        <v>323016.59650123003</v>
      </c>
      <c r="BQ32" s="70">
        <f t="shared" si="213"/>
        <v>0.98811509161140054</v>
      </c>
      <c r="BR32" s="70">
        <f t="shared" si="214"/>
        <v>0.31870672072479439</v>
      </c>
      <c r="BS32" s="71">
        <f t="shared" si="215"/>
        <v>0.31870672072479439</v>
      </c>
      <c r="BT32" s="68">
        <f>+BT29+BT30+BT31</f>
        <v>805915.74048400007</v>
      </c>
      <c r="BU32" s="74">
        <f>+BU29+BU30+BU31</f>
        <v>767529.70332055003</v>
      </c>
      <c r="BV32" s="74">
        <f>+BV29+BV30+BV31</f>
        <v>181483.92792252998</v>
      </c>
      <c r="BW32" s="74">
        <f>+BW29+BW30+BW31</f>
        <v>181457.83082652997</v>
      </c>
      <c r="BX32" s="70">
        <f t="shared" si="216"/>
        <v>0.95236966442621296</v>
      </c>
      <c r="BY32" s="70">
        <f t="shared" si="217"/>
        <v>0.22518970508447714</v>
      </c>
      <c r="BZ32" s="71">
        <f t="shared" si="218"/>
        <v>0.22515732316824313</v>
      </c>
      <c r="CA32" s="68">
        <f>SUM(CA29:CA31)</f>
        <v>1156132.0306159998</v>
      </c>
      <c r="CB32" s="68">
        <f t="shared" ref="CB32:CD32" si="242">SUM(CB29:CB31)</f>
        <v>1080620.1028050899</v>
      </c>
      <c r="CC32" s="68">
        <f t="shared" si="242"/>
        <v>105471.10144688001</v>
      </c>
      <c r="CD32" s="68">
        <f t="shared" si="242"/>
        <v>99478.168439879999</v>
      </c>
      <c r="CE32" s="70">
        <f t="shared" si="219"/>
        <v>0.93468572290080365</v>
      </c>
      <c r="CF32" s="70">
        <f t="shared" si="220"/>
        <v>9.1227557626514202E-2</v>
      </c>
      <c r="CG32" s="71">
        <f t="shared" si="221"/>
        <v>8.6043951560512463E-2</v>
      </c>
      <c r="CH32" s="68">
        <f>+CH29+CH30+CH31</f>
        <v>1232572.716121</v>
      </c>
      <c r="CI32" s="74">
        <f>+CI29+CI30+CI31</f>
        <v>1192891.6489076801</v>
      </c>
      <c r="CJ32" s="74">
        <f>+CJ29+CJ30+CJ31</f>
        <v>125398.15727522998</v>
      </c>
      <c r="CK32" s="74">
        <f>+CK29+CK30+CK31</f>
        <v>125368.55780310999</v>
      </c>
      <c r="CL32" s="70">
        <f t="shared" si="222"/>
        <v>0.96780630733235817</v>
      </c>
      <c r="CM32" s="70">
        <f t="shared" si="223"/>
        <v>0.10173692443060683</v>
      </c>
      <c r="CN32" s="71">
        <f t="shared" si="224"/>
        <v>0.10171291004854818</v>
      </c>
      <c r="CO32" s="68">
        <f>+CO29+CO30+CO31</f>
        <v>1661433.9949</v>
      </c>
      <c r="CP32" s="74">
        <f>+CP29+CP30+CP31</f>
        <v>511453.05130200001</v>
      </c>
      <c r="CQ32" s="74">
        <f>+CQ29+CQ30+CQ31</f>
        <v>82339.210749519989</v>
      </c>
      <c r="CR32" s="74">
        <f>+CR29+CR30+CR31</f>
        <v>82329.50602719</v>
      </c>
      <c r="CS32" s="70">
        <f t="shared" si="225"/>
        <v>0.30783832091553165</v>
      </c>
      <c r="CT32" s="70">
        <f t="shared" si="226"/>
        <v>4.9559122422119392E-2</v>
      </c>
      <c r="CU32" s="71">
        <f t="shared" si="227"/>
        <v>4.9553281249758781E-2</v>
      </c>
    </row>
    <row r="33" spans="1:99" s="22" customFormat="1" hidden="1" x14ac:dyDescent="0.3">
      <c r="A33" s="77" t="s">
        <v>38</v>
      </c>
      <c r="B33" s="78">
        <f>+B28+B32</f>
        <v>2092009.470764</v>
      </c>
      <c r="C33" s="78">
        <f t="shared" ref="C33:E33" si="243">+C28+C32</f>
        <v>2081461.0827215901</v>
      </c>
      <c r="D33" s="78">
        <f t="shared" si="243"/>
        <v>2054016.8829368502</v>
      </c>
      <c r="E33" s="78">
        <f t="shared" si="243"/>
        <v>1594106.7831468701</v>
      </c>
      <c r="F33" s="79">
        <f t="shared" si="186"/>
        <v>0.99495777232855565</v>
      </c>
      <c r="G33" s="80">
        <f t="shared" si="187"/>
        <v>0.98183918937361458</v>
      </c>
      <c r="H33" s="81">
        <f t="shared" si="188"/>
        <v>0.76199788070973873</v>
      </c>
      <c r="I33" s="78">
        <f>+I28+I32</f>
        <v>2279714.14</v>
      </c>
      <c r="J33" s="78">
        <f t="shared" ref="J33:L33" si="244">+J28+J32</f>
        <v>2274765.9699999997</v>
      </c>
      <c r="K33" s="78">
        <f t="shared" si="244"/>
        <v>2240775.5999999996</v>
      </c>
      <c r="L33" s="78">
        <f t="shared" si="244"/>
        <v>1760565.7018420901</v>
      </c>
      <c r="M33" s="79">
        <f t="shared" si="189"/>
        <v>0.99782947786602738</v>
      </c>
      <c r="N33" s="80">
        <f t="shared" si="190"/>
        <v>0.98291955148376609</v>
      </c>
      <c r="O33" s="81">
        <f t="shared" si="191"/>
        <v>0.77227476504667814</v>
      </c>
      <c r="P33" s="78">
        <f>+P28+P32</f>
        <v>1911162.83</v>
      </c>
      <c r="Q33" s="78">
        <f t="shared" ref="Q33:S33" si="245">+Q28+Q32</f>
        <v>1899081.4700000002</v>
      </c>
      <c r="R33" s="78">
        <f t="shared" si="245"/>
        <v>1887700.84</v>
      </c>
      <c r="S33" s="78">
        <f t="shared" si="245"/>
        <v>1635708.2500000002</v>
      </c>
      <c r="T33" s="79">
        <f t="shared" si="192"/>
        <v>0.99367852921250055</v>
      </c>
      <c r="U33" s="80">
        <f t="shared" si="193"/>
        <v>0.98772370954912303</v>
      </c>
      <c r="V33" s="81">
        <f t="shared" si="194"/>
        <v>0.85587068999243787</v>
      </c>
      <c r="W33" s="78">
        <f>+W28+W32</f>
        <v>1819908.97</v>
      </c>
      <c r="X33" s="78">
        <f t="shared" ref="X33:Z33" si="246">+X28+X32</f>
        <v>1679097.84</v>
      </c>
      <c r="Y33" s="78">
        <f t="shared" si="246"/>
        <v>1672385.5</v>
      </c>
      <c r="Z33" s="78">
        <f t="shared" si="246"/>
        <v>1665715.272286</v>
      </c>
      <c r="AA33" s="79">
        <f t="shared" si="195"/>
        <v>0.92262737734624167</v>
      </c>
      <c r="AB33" s="80">
        <f t="shared" si="196"/>
        <v>0.91893909397017814</v>
      </c>
      <c r="AC33" s="81">
        <f t="shared" si="197"/>
        <v>0.91527395037016601</v>
      </c>
      <c r="AD33" s="78">
        <f>+AD28+AD32</f>
        <v>2136131.5500000003</v>
      </c>
      <c r="AE33" s="78">
        <f t="shared" ref="AE33:AG33" si="247">+AE28+AE32</f>
        <v>2134873.1</v>
      </c>
      <c r="AF33" s="78">
        <f t="shared" si="247"/>
        <v>2131454.04</v>
      </c>
      <c r="AG33" s="78">
        <f t="shared" si="247"/>
        <v>1845831.65</v>
      </c>
      <c r="AH33" s="79">
        <f t="shared" si="198"/>
        <v>0.99941087429751219</v>
      </c>
      <c r="AI33" s="80">
        <f t="shared" si="199"/>
        <v>0.99781028935226379</v>
      </c>
      <c r="AJ33" s="81">
        <f t="shared" si="200"/>
        <v>0.86410017678920559</v>
      </c>
      <c r="AK33" s="78">
        <f>+AK28+AK32</f>
        <v>2358421.66</v>
      </c>
      <c r="AL33" s="78">
        <f t="shared" ref="AL33:AN33" si="248">+AL28+AL32</f>
        <v>2357210.61</v>
      </c>
      <c r="AM33" s="78">
        <f t="shared" si="248"/>
        <v>2355148.75</v>
      </c>
      <c r="AN33" s="78">
        <f t="shared" si="248"/>
        <v>1957729.0899999999</v>
      </c>
      <c r="AO33" s="79">
        <f t="shared" si="201"/>
        <v>0.99948649979749582</v>
      </c>
      <c r="AP33" s="80">
        <f t="shared" si="202"/>
        <v>0.99861224561514583</v>
      </c>
      <c r="AQ33" s="81">
        <f t="shared" si="203"/>
        <v>0.83010138653492516</v>
      </c>
      <c r="AR33" s="78">
        <f>+AR28+AR32</f>
        <v>2395463.2607189999</v>
      </c>
      <c r="AS33" s="78">
        <f t="shared" ref="AS33:AU33" si="249">+AS28+AS32</f>
        <v>2389712.38477787</v>
      </c>
      <c r="AT33" s="78">
        <f t="shared" si="249"/>
        <v>1980108.6592269898</v>
      </c>
      <c r="AU33" s="78">
        <f t="shared" si="249"/>
        <v>1976567.7892295702</v>
      </c>
      <c r="AV33" s="79">
        <f t="shared" si="204"/>
        <v>0.9975992635598161</v>
      </c>
      <c r="AW33" s="80">
        <f t="shared" si="205"/>
        <v>0.82660781807718431</v>
      </c>
      <c r="AX33" s="81">
        <f t="shared" si="206"/>
        <v>0.82512966140683042</v>
      </c>
      <c r="AY33" s="78">
        <f>+AY28+AY32</f>
        <v>2468577.049052</v>
      </c>
      <c r="AZ33" s="78">
        <f t="shared" ref="AZ33:BB33" si="250">+AZ28+AZ32</f>
        <v>2461730.8316044305</v>
      </c>
      <c r="BA33" s="78">
        <f t="shared" si="250"/>
        <v>2214365.8891976601</v>
      </c>
      <c r="BB33" s="78">
        <f t="shared" si="250"/>
        <v>2214365.8891976601</v>
      </c>
      <c r="BC33" s="79">
        <f t="shared" si="207"/>
        <v>0.99722665433910651</v>
      </c>
      <c r="BD33" s="80">
        <f t="shared" si="208"/>
        <v>0.89702117665236991</v>
      </c>
      <c r="BE33" s="81">
        <f t="shared" si="209"/>
        <v>0.89702117665236991</v>
      </c>
      <c r="BF33" s="78">
        <f>+BF28+BF32</f>
        <v>2785596.2558180001</v>
      </c>
      <c r="BG33" s="78">
        <f t="shared" ref="BG33:BI33" si="251">+BG28+BG32</f>
        <v>2741079.0516208196</v>
      </c>
      <c r="BH33" s="78">
        <f t="shared" si="251"/>
        <v>2408984.5677114096</v>
      </c>
      <c r="BI33" s="78">
        <f t="shared" si="251"/>
        <v>2403749.5973064099</v>
      </c>
      <c r="BJ33" s="79">
        <f t="shared" si="210"/>
        <v>0.98401878804072851</v>
      </c>
      <c r="BK33" s="80">
        <f t="shared" si="211"/>
        <v>0.86480033230946562</v>
      </c>
      <c r="BL33" s="81">
        <f t="shared" si="212"/>
        <v>0.86292103253870167</v>
      </c>
      <c r="BM33" s="78">
        <f>+BM28+BM32</f>
        <v>3739629.5077670002</v>
      </c>
      <c r="BN33" s="78">
        <f t="shared" ref="BN33:BP33" si="252">+BN28+BN32</f>
        <v>3713562.591448151</v>
      </c>
      <c r="BO33" s="78">
        <f t="shared" si="252"/>
        <v>3029480.6254374702</v>
      </c>
      <c r="BP33" s="78">
        <f t="shared" si="252"/>
        <v>3025466.62985784</v>
      </c>
      <c r="BQ33" s="79">
        <f t="shared" si="213"/>
        <v>0.99302954577058777</v>
      </c>
      <c r="BR33" s="80">
        <f t="shared" si="214"/>
        <v>0.81010180798536569</v>
      </c>
      <c r="BS33" s="81">
        <f t="shared" si="215"/>
        <v>0.80902844080519631</v>
      </c>
      <c r="BT33" s="78">
        <f>+BT28+BT32</f>
        <v>3447480.359284</v>
      </c>
      <c r="BU33" s="78">
        <f t="shared" ref="BU33:BW33" si="253">+BU28+BU32</f>
        <v>3405060.2190651</v>
      </c>
      <c r="BV33" s="78">
        <f t="shared" si="253"/>
        <v>2815363.3684326601</v>
      </c>
      <c r="BW33" s="78">
        <f t="shared" si="253"/>
        <v>2810282.4633132997</v>
      </c>
      <c r="BX33" s="79">
        <f t="shared" si="216"/>
        <v>0.98769532069858978</v>
      </c>
      <c r="BY33" s="80">
        <f t="shared" si="217"/>
        <v>0.81664377314027026</v>
      </c>
      <c r="BZ33" s="81">
        <f t="shared" si="218"/>
        <v>0.81516997065560115</v>
      </c>
      <c r="CA33" s="78">
        <f>+CA28+CA32</f>
        <v>4073759.740005</v>
      </c>
      <c r="CB33" s="78">
        <f t="shared" ref="CB33:CD33" si="254">+CB28+CB32</f>
        <v>3986113.4638829501</v>
      </c>
      <c r="CC33" s="78">
        <f t="shared" si="254"/>
        <v>3009091.6693884302</v>
      </c>
      <c r="CD33" s="78">
        <f t="shared" si="254"/>
        <v>3001533.85640343</v>
      </c>
      <c r="CE33" s="79">
        <f t="shared" si="219"/>
        <v>0.97848516316233658</v>
      </c>
      <c r="CF33" s="80">
        <f t="shared" si="220"/>
        <v>0.73865221845035389</v>
      </c>
      <c r="CG33" s="81">
        <f t="shared" si="221"/>
        <v>0.73679697575874858</v>
      </c>
      <c r="CH33" s="78">
        <f>+CH28+CH32</f>
        <v>4980202.2626829995</v>
      </c>
      <c r="CI33" s="78">
        <f t="shared" ref="CI33:CK33" si="255">+CI28+CI32</f>
        <v>4927764.1828475203</v>
      </c>
      <c r="CJ33" s="78">
        <f t="shared" si="255"/>
        <v>3857222.8227635301</v>
      </c>
      <c r="CK33" s="78">
        <f t="shared" si="255"/>
        <v>3857192.7642404092</v>
      </c>
      <c r="CL33" s="79">
        <f t="shared" si="222"/>
        <v>0.9894706927410557</v>
      </c>
      <c r="CM33" s="80">
        <f t="shared" si="223"/>
        <v>0.77451127872174341</v>
      </c>
      <c r="CN33" s="81">
        <f t="shared" si="224"/>
        <v>0.77450524311886326</v>
      </c>
      <c r="CO33" s="78">
        <f>+CO28+CO32</f>
        <v>5984981.7893030001</v>
      </c>
      <c r="CP33" s="78">
        <f t="shared" ref="CP33:CR33" si="256">+CP28+CP32</f>
        <v>2239309.2698742999</v>
      </c>
      <c r="CQ33" s="78">
        <f t="shared" si="256"/>
        <v>1789371.3879334701</v>
      </c>
      <c r="CR33" s="78">
        <f t="shared" si="256"/>
        <v>1789361.44145514</v>
      </c>
      <c r="CS33" s="79">
        <f t="shared" si="225"/>
        <v>0.3741547340840089</v>
      </c>
      <c r="CT33" s="80">
        <f t="shared" si="226"/>
        <v>0.29897691437117252</v>
      </c>
      <c r="CU33" s="81">
        <f t="shared" si="227"/>
        <v>0.29897525246497464</v>
      </c>
    </row>
    <row r="34" spans="1:99" s="23" customFormat="1" ht="30.75" hidden="1" customHeight="1" x14ac:dyDescent="0.3">
      <c r="A34" s="82" t="s">
        <v>39</v>
      </c>
      <c r="B34" s="83"/>
      <c r="C34" s="83"/>
      <c r="D34" s="83"/>
      <c r="E34" s="83"/>
      <c r="F34" s="84"/>
      <c r="G34" s="85"/>
      <c r="H34" s="85"/>
      <c r="I34" s="83"/>
      <c r="J34" s="83"/>
      <c r="K34" s="83"/>
      <c r="L34" s="83"/>
      <c r="M34" s="84"/>
      <c r="N34" s="85"/>
      <c r="O34" s="85"/>
      <c r="P34" s="83"/>
      <c r="Q34" s="83"/>
      <c r="R34" s="83"/>
      <c r="S34" s="83"/>
      <c r="T34" s="85"/>
      <c r="U34" s="85"/>
      <c r="V34" s="85"/>
      <c r="W34" s="83"/>
      <c r="X34" s="83"/>
      <c r="Y34" s="83"/>
      <c r="Z34" s="83"/>
      <c r="AA34" s="85"/>
      <c r="AB34" s="85"/>
      <c r="AC34" s="85"/>
      <c r="AD34" s="83"/>
      <c r="AE34" s="83"/>
      <c r="AF34" s="83"/>
      <c r="AG34" s="83"/>
      <c r="AH34" s="85"/>
      <c r="AI34" s="84"/>
      <c r="AJ34" s="84"/>
      <c r="AK34" s="83"/>
      <c r="AL34" s="83"/>
      <c r="AM34" s="83"/>
      <c r="AN34" s="83"/>
      <c r="AO34" s="85"/>
      <c r="AP34" s="84"/>
      <c r="AQ34" s="84"/>
      <c r="AR34" s="83"/>
      <c r="AS34" s="83"/>
      <c r="AT34" s="83"/>
      <c r="AU34" s="83"/>
      <c r="AV34" s="85"/>
      <c r="AW34" s="84"/>
      <c r="AX34" s="84"/>
      <c r="AY34" s="83"/>
      <c r="AZ34" s="83"/>
      <c r="BA34" s="83"/>
      <c r="BB34" s="83"/>
      <c r="BC34" s="85"/>
      <c r="BD34" s="84"/>
      <c r="BE34" s="84"/>
      <c r="BF34" s="83"/>
      <c r="BG34" s="83"/>
      <c r="BH34" s="83"/>
      <c r="BI34" s="83"/>
      <c r="BJ34" s="85"/>
      <c r="BK34" s="85"/>
      <c r="BL34" s="85"/>
      <c r="BM34" s="83"/>
      <c r="BN34" s="83"/>
      <c r="BO34" s="83"/>
      <c r="BP34" s="83"/>
      <c r="BQ34" s="85"/>
      <c r="BR34" s="85"/>
      <c r="BS34" s="85"/>
      <c r="BT34" s="83"/>
      <c r="BU34" s="83"/>
      <c r="BV34" s="83"/>
      <c r="BW34" s="83"/>
      <c r="BX34" s="85"/>
      <c r="BY34" s="85"/>
      <c r="BZ34" s="85"/>
      <c r="CA34" s="83"/>
      <c r="CB34" s="83"/>
      <c r="CC34" s="83"/>
      <c r="CD34" s="83"/>
      <c r="CE34" s="85"/>
      <c r="CF34" s="85"/>
      <c r="CG34" s="85"/>
      <c r="CH34" s="83"/>
      <c r="CI34" s="83"/>
      <c r="CJ34" s="83"/>
      <c r="CK34" s="83"/>
      <c r="CL34" s="85"/>
      <c r="CM34" s="85"/>
      <c r="CN34" s="85"/>
      <c r="CO34" s="83"/>
      <c r="CP34" s="83"/>
      <c r="CQ34" s="83"/>
      <c r="CR34" s="83"/>
      <c r="CS34" s="85"/>
      <c r="CT34" s="85"/>
      <c r="CU34" s="85"/>
    </row>
    <row r="35" spans="1:99" hidden="1" x14ac:dyDescent="0.3">
      <c r="A35" s="67" t="s">
        <v>40</v>
      </c>
      <c r="B35" s="68">
        <v>1261.8159270000001</v>
      </c>
      <c r="C35" s="74">
        <v>1204.7389270000001</v>
      </c>
      <c r="D35" s="74">
        <v>1204.2389270000001</v>
      </c>
      <c r="E35" s="74">
        <v>0</v>
      </c>
      <c r="F35" s="69">
        <f t="shared" si="186"/>
        <v>0.95476598545106173</v>
      </c>
      <c r="G35" s="70">
        <f t="shared" si="187"/>
        <v>0.95436973114066581</v>
      </c>
      <c r="H35" s="70">
        <v>0</v>
      </c>
      <c r="I35" s="68">
        <v>333.30430999999999</v>
      </c>
      <c r="J35" s="74">
        <v>274</v>
      </c>
      <c r="K35" s="74">
        <v>274</v>
      </c>
      <c r="L35" s="74">
        <v>274</v>
      </c>
      <c r="M35" s="69">
        <f t="shared" si="189"/>
        <v>0.82207157777227668</v>
      </c>
      <c r="N35" s="70">
        <f t="shared" si="190"/>
        <v>0.82207157777227668</v>
      </c>
      <c r="O35" s="86">
        <v>0</v>
      </c>
      <c r="P35" s="68">
        <v>2206.788</v>
      </c>
      <c r="Q35" s="74">
        <v>2146.7049999999999</v>
      </c>
      <c r="R35" s="74">
        <v>2146.7049999999999</v>
      </c>
      <c r="S35" s="74">
        <v>2145.7049999999999</v>
      </c>
      <c r="T35" s="69">
        <f t="shared" si="192"/>
        <v>0.97277355142406063</v>
      </c>
      <c r="U35" s="86">
        <f t="shared" si="193"/>
        <v>0.97277355142406063</v>
      </c>
      <c r="V35" s="86">
        <v>0</v>
      </c>
      <c r="W35" s="68">
        <v>9208.5309269999998</v>
      </c>
      <c r="X35" s="74">
        <v>8179.7344400000002</v>
      </c>
      <c r="Y35" s="74">
        <v>8179.7344400000002</v>
      </c>
      <c r="Z35" s="74">
        <v>8104.2238850000003</v>
      </c>
      <c r="AA35" s="69">
        <f t="shared" si="195"/>
        <v>0.88827789197259432</v>
      </c>
      <c r="AB35" s="86">
        <f t="shared" si="196"/>
        <v>0.88827789197259432</v>
      </c>
      <c r="AC35" s="86">
        <v>0</v>
      </c>
      <c r="AD35" s="68">
        <v>3782.44</v>
      </c>
      <c r="AE35" s="74">
        <v>3782.44</v>
      </c>
      <c r="AF35" s="74">
        <v>3782.44</v>
      </c>
      <c r="AG35" s="74">
        <v>3782.44</v>
      </c>
      <c r="AH35" s="69">
        <f t="shared" si="198"/>
        <v>1</v>
      </c>
      <c r="AI35" s="86">
        <f t="shared" si="199"/>
        <v>1</v>
      </c>
      <c r="AJ35" s="86">
        <v>0</v>
      </c>
      <c r="AK35" s="68">
        <v>2459</v>
      </c>
      <c r="AL35" s="74">
        <v>2459</v>
      </c>
      <c r="AM35" s="74">
        <v>2459</v>
      </c>
      <c r="AN35" s="74">
        <v>2459</v>
      </c>
      <c r="AO35" s="69">
        <f t="shared" si="201"/>
        <v>1</v>
      </c>
      <c r="AP35" s="86">
        <f t="shared" si="202"/>
        <v>1</v>
      </c>
      <c r="AQ35" s="86">
        <v>0</v>
      </c>
      <c r="AR35" s="68">
        <v>2623.9522740000002</v>
      </c>
      <c r="AS35" s="74">
        <v>2623.9522740000002</v>
      </c>
      <c r="AT35" s="74">
        <v>2623.9522740000002</v>
      </c>
      <c r="AU35" s="74">
        <v>2163</v>
      </c>
      <c r="AV35" s="69">
        <f t="shared" si="204"/>
        <v>1</v>
      </c>
      <c r="AW35" s="86">
        <f t="shared" si="205"/>
        <v>1</v>
      </c>
      <c r="AX35" s="86">
        <v>0</v>
      </c>
      <c r="AY35" s="68">
        <v>2163</v>
      </c>
      <c r="AZ35" s="74">
        <v>2163</v>
      </c>
      <c r="BA35" s="74">
        <v>2163</v>
      </c>
      <c r="BB35" s="74">
        <v>2163</v>
      </c>
      <c r="BC35" s="69">
        <f t="shared" si="207"/>
        <v>1</v>
      </c>
      <c r="BD35" s="86">
        <f t="shared" si="208"/>
        <v>1</v>
      </c>
      <c r="BE35" s="86">
        <v>0</v>
      </c>
      <c r="BF35" s="68">
        <v>2300</v>
      </c>
      <c r="BG35" s="74">
        <v>2299.9999994</v>
      </c>
      <c r="BH35" s="74">
        <v>2299.9999994</v>
      </c>
      <c r="BI35" s="74">
        <v>2299.9999994</v>
      </c>
      <c r="BJ35" s="69">
        <f t="shared" si="210"/>
        <v>0.99999999973913045</v>
      </c>
      <c r="BK35" s="86">
        <f t="shared" si="211"/>
        <v>0.99999999973913045</v>
      </c>
      <c r="BL35" s="86">
        <v>0</v>
      </c>
      <c r="BM35" s="68">
        <v>2669</v>
      </c>
      <c r="BN35" s="74">
        <v>2669</v>
      </c>
      <c r="BO35" s="74">
        <v>2669</v>
      </c>
      <c r="BP35" s="74">
        <v>2669</v>
      </c>
      <c r="BQ35" s="69">
        <f t="shared" si="213"/>
        <v>1</v>
      </c>
      <c r="BR35" s="86">
        <f t="shared" si="214"/>
        <v>1</v>
      </c>
      <c r="BS35" s="86">
        <v>0</v>
      </c>
      <c r="BT35" s="68">
        <v>4576.5598360000004</v>
      </c>
      <c r="BU35" s="74">
        <v>4576.5598360000004</v>
      </c>
      <c r="BV35" s="74">
        <v>4576.5598360000004</v>
      </c>
      <c r="BW35" s="74">
        <v>4576.5598360000004</v>
      </c>
      <c r="BX35" s="87">
        <f t="shared" ref="BX35" si="257">+BU35/BT35</f>
        <v>1</v>
      </c>
      <c r="BY35" s="88">
        <f t="shared" ref="BY35" si="258">+BV35/BT35</f>
        <v>1</v>
      </c>
      <c r="BZ35" s="88">
        <f t="shared" ref="BZ35:BZ44" si="259">+BW35/BT35</f>
        <v>1</v>
      </c>
      <c r="CA35" s="89">
        <v>8011.5107239999998</v>
      </c>
      <c r="CB35" s="90">
        <v>5945.1076982700006</v>
      </c>
      <c r="CC35" s="90">
        <v>5945.1076982700006</v>
      </c>
      <c r="CD35" s="90">
        <v>5945.1076982700006</v>
      </c>
      <c r="CE35" s="91">
        <f t="shared" ref="CE35" si="260">+CB35/CA35</f>
        <v>0.7420707408479531</v>
      </c>
      <c r="CF35" s="91">
        <f t="shared" ref="CF35" si="261">+CC35/CA35</f>
        <v>0.7420707408479531</v>
      </c>
      <c r="CG35" s="92">
        <f t="shared" ref="CG35" si="262">+CD35/CA35</f>
        <v>0.7420707408479531</v>
      </c>
      <c r="CH35" s="68">
        <v>9000</v>
      </c>
      <c r="CI35" s="74">
        <v>8189.3044369999998</v>
      </c>
      <c r="CJ35" s="74">
        <v>8189.3044369999998</v>
      </c>
      <c r="CK35" s="74">
        <v>8189.3044369999998</v>
      </c>
      <c r="CL35" s="87">
        <f t="shared" ref="CL35:CL44" si="263">+CI35/CH35</f>
        <v>0.90992271522222223</v>
      </c>
      <c r="CM35" s="88">
        <f t="shared" ref="CM35:CM44" si="264">+CJ35/CH35</f>
        <v>0.90992271522222223</v>
      </c>
      <c r="CN35" s="88">
        <f t="shared" ref="CN35:CN44" si="265">+CK35/CH35</f>
        <v>0.90992271522222223</v>
      </c>
      <c r="CO35" s="89">
        <v>8800</v>
      </c>
      <c r="CP35" s="90">
        <v>0</v>
      </c>
      <c r="CQ35" s="90">
        <v>0</v>
      </c>
      <c r="CR35" s="90">
        <v>0</v>
      </c>
      <c r="CS35" s="91">
        <f t="shared" ref="CS35:CS36" si="266">+CP35/CO35</f>
        <v>0</v>
      </c>
      <c r="CT35" s="91">
        <f t="shared" ref="CT35:CT36" si="267">+CQ35/CO35</f>
        <v>0</v>
      </c>
      <c r="CU35" s="92">
        <f t="shared" ref="CU35:CU36" si="268">+CR35/CO35</f>
        <v>0</v>
      </c>
    </row>
    <row r="36" spans="1:99" hidden="1" x14ac:dyDescent="0.3">
      <c r="A36" s="60" t="s">
        <v>41</v>
      </c>
      <c r="B36" s="64">
        <f>248775.53+1339.37</f>
        <v>250114.9</v>
      </c>
      <c r="C36" s="61">
        <v>250097.79</v>
      </c>
      <c r="D36" s="62">
        <v>245689.44999999998</v>
      </c>
      <c r="E36" s="62">
        <v>85545.89</v>
      </c>
      <c r="F36" s="63">
        <f t="shared" si="186"/>
        <v>0.99993159144057397</v>
      </c>
      <c r="G36" s="33">
        <f t="shared" si="187"/>
        <v>0.98230633200980821</v>
      </c>
      <c r="H36" s="30"/>
      <c r="I36" s="64">
        <v>594300</v>
      </c>
      <c r="J36" s="61">
        <v>594166.94999999995</v>
      </c>
      <c r="K36" s="62">
        <v>586323.06999999995</v>
      </c>
      <c r="L36" s="62">
        <v>84049.43</v>
      </c>
      <c r="M36" s="63">
        <f t="shared" si="189"/>
        <v>0.99977612317011599</v>
      </c>
      <c r="N36" s="33">
        <f t="shared" si="190"/>
        <v>0.98657760390375226</v>
      </c>
      <c r="O36" s="34">
        <f t="shared" si="191"/>
        <v>0.14142592966515227</v>
      </c>
      <c r="P36" s="64">
        <v>807167.25</v>
      </c>
      <c r="Q36" s="61">
        <v>806835.77</v>
      </c>
      <c r="R36" s="62">
        <v>799258.73</v>
      </c>
      <c r="S36" s="62">
        <v>234440.95</v>
      </c>
      <c r="T36" s="33">
        <f t="shared" si="192"/>
        <v>0.99958932922513888</v>
      </c>
      <c r="U36" s="33">
        <f t="shared" si="193"/>
        <v>0.99020212973209698</v>
      </c>
      <c r="V36" s="34">
        <f t="shared" si="194"/>
        <v>0.29044903642956277</v>
      </c>
      <c r="W36" s="64">
        <v>766341.35</v>
      </c>
      <c r="X36" s="61">
        <v>766019.01</v>
      </c>
      <c r="Y36" s="62">
        <v>758747.1</v>
      </c>
      <c r="Z36" s="62">
        <v>126051.56</v>
      </c>
      <c r="AA36" s="33">
        <f t="shared" si="195"/>
        <v>0.99957937804086916</v>
      </c>
      <c r="AB36" s="33">
        <f t="shared" si="196"/>
        <v>0.99009025155695962</v>
      </c>
      <c r="AC36" s="34">
        <f t="shared" si="197"/>
        <v>0.16448487348359839</v>
      </c>
      <c r="AD36" s="64">
        <v>355875.32</v>
      </c>
      <c r="AE36" s="61">
        <v>355650.18</v>
      </c>
      <c r="AF36" s="62">
        <v>355046.41</v>
      </c>
      <c r="AG36" s="62">
        <v>21578.57</v>
      </c>
      <c r="AH36" s="33">
        <f t="shared" si="198"/>
        <v>0.99936736270444371</v>
      </c>
      <c r="AI36" s="65">
        <f t="shared" si="199"/>
        <v>0.99767078537505771</v>
      </c>
      <c r="AJ36" s="66">
        <f t="shared" si="200"/>
        <v>6.0635196618860784E-2</v>
      </c>
      <c r="AK36" s="64">
        <v>666971.76</v>
      </c>
      <c r="AL36" s="61">
        <v>666168.41</v>
      </c>
      <c r="AM36" s="62">
        <v>665794.78</v>
      </c>
      <c r="AN36" s="62">
        <v>86937.25</v>
      </c>
      <c r="AO36" s="33">
        <f t="shared" si="201"/>
        <v>0.99879552621538281</v>
      </c>
      <c r="AP36" s="63">
        <f t="shared" si="202"/>
        <v>0.99823533758010985</v>
      </c>
      <c r="AQ36" s="65">
        <f t="shared" si="203"/>
        <v>0.13034622335434412</v>
      </c>
      <c r="AR36" s="64">
        <v>1042791.661616</v>
      </c>
      <c r="AS36" s="61">
        <v>1035746.928544</v>
      </c>
      <c r="AT36" s="62">
        <v>15324.176074000001</v>
      </c>
      <c r="AU36" s="62">
        <v>15324.176074000001</v>
      </c>
      <c r="AV36" s="33">
        <f t="shared" si="204"/>
        <v>0.99324435231762132</v>
      </c>
      <c r="AW36" s="63">
        <f t="shared" si="205"/>
        <v>1.4695338137104332E-2</v>
      </c>
      <c r="AX36" s="65">
        <f t="shared" si="206"/>
        <v>1.4695338137104332E-2</v>
      </c>
      <c r="AY36" s="64">
        <v>1211417.8</v>
      </c>
      <c r="AZ36" s="61">
        <v>1211417.75</v>
      </c>
      <c r="BA36" s="62">
        <v>267809.31</v>
      </c>
      <c r="BB36" s="62">
        <v>267809.31</v>
      </c>
      <c r="BC36" s="33">
        <f t="shared" si="207"/>
        <v>0.99999995872604808</v>
      </c>
      <c r="BD36" s="63">
        <f t="shared" si="208"/>
        <v>0.22107097155085553</v>
      </c>
      <c r="BE36" s="65">
        <f t="shared" si="209"/>
        <v>0.22107097155085553</v>
      </c>
      <c r="BF36" s="64">
        <v>1068027.2844819999</v>
      </c>
      <c r="BG36" s="61">
        <v>1068026.8244811101</v>
      </c>
      <c r="BH36" s="62">
        <v>486251.40855774999</v>
      </c>
      <c r="BI36" s="62">
        <v>486249.26463674998</v>
      </c>
      <c r="BJ36" s="33">
        <f t="shared" si="210"/>
        <v>0.9999995692985596</v>
      </c>
      <c r="BK36" s="33">
        <f t="shared" si="211"/>
        <v>0.45527994988778309</v>
      </c>
      <c r="BL36" s="34">
        <f t="shared" si="212"/>
        <v>0.45527794252239911</v>
      </c>
      <c r="BM36" s="64">
        <v>1645144.118152</v>
      </c>
      <c r="BN36" s="61">
        <v>1645128.1480940001</v>
      </c>
      <c r="BO36" s="62">
        <v>1114391.3782605601</v>
      </c>
      <c r="BP36" s="62">
        <v>1114391.3782605601</v>
      </c>
      <c r="BQ36" s="33">
        <f t="shared" si="213"/>
        <v>0.99999029260851757</v>
      </c>
      <c r="BR36" s="33">
        <f t="shared" si="214"/>
        <v>0.67738222199788944</v>
      </c>
      <c r="BS36" s="34">
        <f t="shared" si="215"/>
        <v>0.67738222199788944</v>
      </c>
      <c r="BT36" s="64">
        <v>1674428.6746350001</v>
      </c>
      <c r="BU36" s="61">
        <v>1655326.5795304</v>
      </c>
      <c r="BV36" s="62">
        <v>1259690.5164385801</v>
      </c>
      <c r="BW36" s="62">
        <v>1259528.1404385802</v>
      </c>
      <c r="BX36" s="33">
        <f t="shared" si="216"/>
        <v>0.98859187292121353</v>
      </c>
      <c r="BY36" s="33">
        <f t="shared" si="217"/>
        <v>0.75231064512985213</v>
      </c>
      <c r="BZ36" s="34">
        <f t="shared" si="259"/>
        <v>0.75221367115749982</v>
      </c>
      <c r="CA36" s="64">
        <v>3080269.5993920001</v>
      </c>
      <c r="CB36" s="61">
        <v>3073871.71260085</v>
      </c>
      <c r="CC36" s="62">
        <v>1313281.4307791002</v>
      </c>
      <c r="CD36" s="62">
        <v>1310367.7017281002</v>
      </c>
      <c r="CE36" s="33">
        <f t="shared" si="219"/>
        <v>0.99792294583811336</v>
      </c>
      <c r="CF36" s="33">
        <f t="shared" si="220"/>
        <v>0.4263527553037314</v>
      </c>
      <c r="CG36" s="34">
        <f t="shared" si="221"/>
        <v>0.42540682217775594</v>
      </c>
      <c r="CH36" s="64">
        <v>3231754.9189490001</v>
      </c>
      <c r="CI36" s="61">
        <v>3230723.7361260001</v>
      </c>
      <c r="CJ36" s="62">
        <v>795133.19599299994</v>
      </c>
      <c r="CK36" s="62">
        <v>795133.19599299994</v>
      </c>
      <c r="CL36" s="33">
        <f t="shared" si="263"/>
        <v>0.99968092171316769</v>
      </c>
      <c r="CM36" s="33">
        <f t="shared" si="264"/>
        <v>0.2460375913194511</v>
      </c>
      <c r="CN36" s="34">
        <f t="shared" si="265"/>
        <v>0.2460375913194511</v>
      </c>
      <c r="CO36" s="64">
        <v>1794737.5893870001</v>
      </c>
      <c r="CP36" s="61">
        <v>1625454.4316700001</v>
      </c>
      <c r="CQ36" s="62">
        <v>26.309384999999999</v>
      </c>
      <c r="CR36" s="62">
        <v>17.347451</v>
      </c>
      <c r="CS36" s="33">
        <f t="shared" si="266"/>
        <v>0.90567804523734341</v>
      </c>
      <c r="CT36" s="33">
        <f t="shared" si="267"/>
        <v>1.4659182019465072E-5</v>
      </c>
      <c r="CU36" s="34">
        <f t="shared" si="268"/>
        <v>9.6657311367312985E-6</v>
      </c>
    </row>
    <row r="37" spans="1:99" hidden="1" x14ac:dyDescent="0.3">
      <c r="A37" s="60" t="s">
        <v>42</v>
      </c>
      <c r="B37" s="64">
        <v>400000</v>
      </c>
      <c r="C37" s="61">
        <v>399958.03</v>
      </c>
      <c r="D37" s="62">
        <v>381612.38</v>
      </c>
      <c r="E37" s="62">
        <v>139852.09</v>
      </c>
      <c r="F37" s="63">
        <f t="shared" si="186"/>
        <v>0.99989507500000008</v>
      </c>
      <c r="G37" s="33">
        <f t="shared" si="187"/>
        <v>0.95403095000000004</v>
      </c>
      <c r="H37" s="34">
        <f t="shared" si="188"/>
        <v>0.34963022500000002</v>
      </c>
      <c r="I37" s="64">
        <v>500000</v>
      </c>
      <c r="J37" s="61">
        <v>499953.76</v>
      </c>
      <c r="K37" s="62">
        <v>498507.54</v>
      </c>
      <c r="L37" s="62">
        <v>75687.320000000007</v>
      </c>
      <c r="M37" s="63">
        <f t="shared" si="189"/>
        <v>0.99990752000000005</v>
      </c>
      <c r="N37" s="33">
        <f t="shared" si="190"/>
        <v>0.99701507999999994</v>
      </c>
      <c r="O37" s="34">
        <f t="shared" si="191"/>
        <v>0.15137464</v>
      </c>
      <c r="P37" s="64">
        <v>500000</v>
      </c>
      <c r="Q37" s="61">
        <v>500000</v>
      </c>
      <c r="R37" s="62">
        <v>500000</v>
      </c>
      <c r="S37" s="62">
        <v>200000</v>
      </c>
      <c r="T37" s="33">
        <f t="shared" si="192"/>
        <v>1</v>
      </c>
      <c r="U37" s="33">
        <f t="shared" si="193"/>
        <v>1</v>
      </c>
      <c r="V37" s="34">
        <f t="shared" si="194"/>
        <v>0.4</v>
      </c>
      <c r="W37" s="64">
        <v>515000</v>
      </c>
      <c r="X37" s="61">
        <v>515000</v>
      </c>
      <c r="Y37" s="62">
        <v>515000</v>
      </c>
      <c r="Z37" s="62">
        <v>153873.67000000001</v>
      </c>
      <c r="AA37" s="33">
        <f t="shared" si="195"/>
        <v>1</v>
      </c>
      <c r="AB37" s="33">
        <f t="shared" si="196"/>
        <v>1</v>
      </c>
      <c r="AC37" s="34">
        <f t="shared" si="197"/>
        <v>0.29878382524271846</v>
      </c>
      <c r="AD37" s="64">
        <v>150000</v>
      </c>
      <c r="AE37" s="61">
        <v>150000</v>
      </c>
      <c r="AF37" s="62">
        <v>150000</v>
      </c>
      <c r="AG37" s="62"/>
      <c r="AH37" s="33">
        <f t="shared" si="198"/>
        <v>1</v>
      </c>
      <c r="AI37" s="65">
        <f t="shared" si="199"/>
        <v>1</v>
      </c>
      <c r="AJ37" s="66">
        <f t="shared" si="200"/>
        <v>0</v>
      </c>
      <c r="AK37" s="64">
        <v>500000</v>
      </c>
      <c r="AL37" s="61">
        <v>500000</v>
      </c>
      <c r="AM37" s="62">
        <v>500000</v>
      </c>
      <c r="AN37" s="62"/>
      <c r="AO37" s="33">
        <f t="shared" si="201"/>
        <v>1</v>
      </c>
      <c r="AP37" s="63">
        <f t="shared" si="202"/>
        <v>1</v>
      </c>
      <c r="AQ37" s="65">
        <f t="shared" si="203"/>
        <v>0</v>
      </c>
      <c r="AR37" s="64"/>
      <c r="AS37" s="61"/>
      <c r="AT37" s="62"/>
      <c r="AU37" s="62"/>
      <c r="AV37" s="33" t="e">
        <f t="shared" si="204"/>
        <v>#DIV/0!</v>
      </c>
      <c r="AW37" s="63" t="e">
        <f t="shared" si="205"/>
        <v>#DIV/0!</v>
      </c>
      <c r="AX37" s="65" t="e">
        <f t="shared" si="206"/>
        <v>#DIV/0!</v>
      </c>
      <c r="AY37" s="64"/>
      <c r="AZ37" s="61"/>
      <c r="BA37" s="62"/>
      <c r="BB37" s="62"/>
      <c r="BC37" s="33"/>
      <c r="BD37" s="63"/>
      <c r="BE37" s="65"/>
      <c r="BF37" s="64"/>
      <c r="BG37" s="61"/>
      <c r="BH37" s="62"/>
      <c r="BI37" s="62"/>
      <c r="BJ37" s="33"/>
      <c r="BK37" s="33"/>
      <c r="BL37" s="34"/>
      <c r="BM37" s="64"/>
      <c r="BN37" s="61"/>
      <c r="BO37" s="62"/>
      <c r="BP37" s="62"/>
      <c r="BQ37" s="33"/>
      <c r="BR37" s="33"/>
      <c r="BS37" s="34"/>
      <c r="BT37" s="64"/>
      <c r="BU37" s="61"/>
      <c r="BV37" s="62"/>
      <c r="BW37" s="62"/>
      <c r="BX37" s="33">
        <v>0</v>
      </c>
      <c r="BY37" s="33">
        <v>0</v>
      </c>
      <c r="BZ37" s="34">
        <v>0</v>
      </c>
      <c r="CA37" s="64"/>
      <c r="CB37" s="61"/>
      <c r="CC37" s="62"/>
      <c r="CD37" s="62"/>
      <c r="CE37" s="33"/>
      <c r="CF37" s="33"/>
      <c r="CG37" s="34"/>
      <c r="CH37" s="64"/>
      <c r="CI37" s="61"/>
      <c r="CJ37" s="62"/>
      <c r="CK37" s="62"/>
      <c r="CL37" s="33">
        <v>0</v>
      </c>
      <c r="CM37" s="33">
        <v>0</v>
      </c>
      <c r="CN37" s="34">
        <v>0</v>
      </c>
      <c r="CO37" s="64"/>
      <c r="CP37" s="61"/>
      <c r="CQ37" s="62"/>
      <c r="CR37" s="62"/>
      <c r="CS37" s="33"/>
      <c r="CT37" s="33"/>
      <c r="CU37" s="34"/>
    </row>
    <row r="38" spans="1:99" hidden="1" x14ac:dyDescent="0.3">
      <c r="A38" s="60" t="s">
        <v>43</v>
      </c>
      <c r="B38" s="64">
        <v>9885.1</v>
      </c>
      <c r="C38" s="61">
        <v>9885.1</v>
      </c>
      <c r="D38" s="62">
        <f>3109.09+0.32</f>
        <v>3109.4100000000003</v>
      </c>
      <c r="E38" s="62">
        <f>3109.09+0.33</f>
        <v>3109.42</v>
      </c>
      <c r="F38" s="63">
        <f t="shared" si="186"/>
        <v>1</v>
      </c>
      <c r="G38" s="33">
        <f t="shared" si="187"/>
        <v>0.31455523970420129</v>
      </c>
      <c r="H38" s="34">
        <f t="shared" si="188"/>
        <v>0.31455625132775589</v>
      </c>
      <c r="I38" s="64">
        <v>103000</v>
      </c>
      <c r="J38" s="61">
        <v>66347.520000000004</v>
      </c>
      <c r="K38" s="62">
        <v>33809.230000000003</v>
      </c>
      <c r="L38" s="62">
        <v>33809.230000000003</v>
      </c>
      <c r="M38" s="63">
        <f t="shared" si="189"/>
        <v>0.64415067961165051</v>
      </c>
      <c r="N38" s="33">
        <f t="shared" si="190"/>
        <v>0.32824495145631072</v>
      </c>
      <c r="O38" s="34">
        <f t="shared" si="191"/>
        <v>0.32824495145631072</v>
      </c>
      <c r="P38" s="64">
        <v>95086.81</v>
      </c>
      <c r="Q38" s="61">
        <v>95086.81</v>
      </c>
      <c r="R38" s="62">
        <v>78987.990000000005</v>
      </c>
      <c r="S38" s="62">
        <v>78987.990000000005</v>
      </c>
      <c r="T38" s="33">
        <f t="shared" si="192"/>
        <v>1</v>
      </c>
      <c r="U38" s="33">
        <f t="shared" si="193"/>
        <v>0.83069344738770823</v>
      </c>
      <c r="V38" s="34">
        <f t="shared" si="194"/>
        <v>0.83069344738770823</v>
      </c>
      <c r="W38" s="64">
        <v>168565.83</v>
      </c>
      <c r="X38" s="61">
        <v>164746.69</v>
      </c>
      <c r="Y38" s="62">
        <v>115557.17</v>
      </c>
      <c r="Z38" s="62">
        <v>115557.17</v>
      </c>
      <c r="AA38" s="33">
        <f t="shared" si="195"/>
        <v>0.97734333227558645</v>
      </c>
      <c r="AB38" s="33">
        <f t="shared" si="196"/>
        <v>0.68553140336923568</v>
      </c>
      <c r="AC38" s="34">
        <f t="shared" si="197"/>
        <v>0.68553140336923568</v>
      </c>
      <c r="AD38" s="64">
        <v>231449.23</v>
      </c>
      <c r="AE38" s="61">
        <v>224386.36</v>
      </c>
      <c r="AF38" s="62">
        <v>167544.6</v>
      </c>
      <c r="AG38" s="62">
        <v>167544.6</v>
      </c>
      <c r="AH38" s="33">
        <f t="shared" si="198"/>
        <v>0.96948414993646759</v>
      </c>
      <c r="AI38" s="65">
        <f t="shared" si="199"/>
        <v>0.72389352947944563</v>
      </c>
      <c r="AJ38" s="66">
        <f t="shared" si="200"/>
        <v>0.72389352947944563</v>
      </c>
      <c r="AK38" s="64">
        <v>303986.92</v>
      </c>
      <c r="AL38" s="61">
        <v>303986.92</v>
      </c>
      <c r="AM38" s="62">
        <v>232877.41</v>
      </c>
      <c r="AN38" s="62">
        <v>232877.41</v>
      </c>
      <c r="AO38" s="33">
        <f t="shared" si="201"/>
        <v>1</v>
      </c>
      <c r="AP38" s="63">
        <f t="shared" si="202"/>
        <v>0.76607707331618091</v>
      </c>
      <c r="AQ38" s="65">
        <f t="shared" si="203"/>
        <v>0.76607707331618091</v>
      </c>
      <c r="AR38" s="64">
        <v>347413.97720199998</v>
      </c>
      <c r="AS38" s="61">
        <v>347413.97720099997</v>
      </c>
      <c r="AT38" s="62">
        <v>293674.61043</v>
      </c>
      <c r="AU38" s="62">
        <v>293674.61043</v>
      </c>
      <c r="AV38" s="33">
        <f t="shared" si="204"/>
        <v>0.99999999999712152</v>
      </c>
      <c r="AW38" s="63">
        <f t="shared" si="205"/>
        <v>0.84531604858041209</v>
      </c>
      <c r="AX38" s="65">
        <f t="shared" si="206"/>
        <v>0.84531604858041209</v>
      </c>
      <c r="AY38" s="64">
        <v>451219</v>
      </c>
      <c r="AZ38" s="61">
        <v>423980.51</v>
      </c>
      <c r="BA38" s="62">
        <v>369645.69</v>
      </c>
      <c r="BB38" s="62">
        <v>369645.69</v>
      </c>
      <c r="BC38" s="33">
        <f t="shared" si="207"/>
        <v>0.93963354823267642</v>
      </c>
      <c r="BD38" s="63">
        <f t="shared" si="208"/>
        <v>0.81921570235295949</v>
      </c>
      <c r="BE38" s="65">
        <f t="shared" si="209"/>
        <v>0.81921570235295949</v>
      </c>
      <c r="BF38" s="64">
        <v>488168.02798299998</v>
      </c>
      <c r="BG38" s="61">
        <v>488168.02798299998</v>
      </c>
      <c r="BH38" s="62">
        <v>406436.19328399998</v>
      </c>
      <c r="BI38" s="62">
        <v>406436.19328399998</v>
      </c>
      <c r="BJ38" s="33">
        <f t="shared" si="210"/>
        <v>1</v>
      </c>
      <c r="BK38" s="33">
        <f t="shared" si="211"/>
        <v>0.83257438010289719</v>
      </c>
      <c r="BL38" s="34">
        <f t="shared" si="212"/>
        <v>0.83257438010289719</v>
      </c>
      <c r="BM38" s="64">
        <v>564633.42429700005</v>
      </c>
      <c r="BN38" s="61">
        <v>564633.42429700005</v>
      </c>
      <c r="BO38" s="62">
        <v>464559.82009221998</v>
      </c>
      <c r="BP38" s="62">
        <v>464559.82009221998</v>
      </c>
      <c r="BQ38" s="33">
        <f t="shared" ref="BQ38" si="269">+BN38/BM38</f>
        <v>1</v>
      </c>
      <c r="BR38" s="33">
        <f t="shared" ref="BR38" si="270">+BO38/BM38</f>
        <v>0.82276358448071463</v>
      </c>
      <c r="BS38" s="34">
        <f t="shared" ref="BS38" si="271">+BP38/BM38</f>
        <v>0.82276358448071463</v>
      </c>
      <c r="BT38" s="64">
        <v>667726.18491299998</v>
      </c>
      <c r="BU38" s="61">
        <v>667356.18491299998</v>
      </c>
      <c r="BV38" s="62">
        <v>578826.56299400004</v>
      </c>
      <c r="BW38" s="62">
        <v>578826.56299400004</v>
      </c>
      <c r="BX38" s="33">
        <f t="shared" si="216"/>
        <v>0.99944588064934403</v>
      </c>
      <c r="BY38" s="33">
        <f t="shared" si="217"/>
        <v>0.86686216007751304</v>
      </c>
      <c r="BZ38" s="34">
        <f t="shared" si="259"/>
        <v>0.86686216007751304</v>
      </c>
      <c r="CA38" s="64">
        <v>759723.32457199995</v>
      </c>
      <c r="CB38" s="61">
        <v>759723.32457199995</v>
      </c>
      <c r="CC38" s="62">
        <v>627895.74811100005</v>
      </c>
      <c r="CD38" s="62">
        <v>627895.74811100005</v>
      </c>
      <c r="CE38" s="33">
        <f t="shared" ref="CE38" si="272">+CB38/CA38</f>
        <v>1</v>
      </c>
      <c r="CF38" s="33">
        <f t="shared" ref="CF38" si="273">+CC38/CA38</f>
        <v>0.82647949299797174</v>
      </c>
      <c r="CG38" s="34">
        <f t="shared" ref="CG38" si="274">+CD38/CA38</f>
        <v>0.82647949299797174</v>
      </c>
      <c r="CH38" s="111">
        <v>889539.52624699997</v>
      </c>
      <c r="CI38" s="112">
        <v>883539.52624699997</v>
      </c>
      <c r="CJ38" s="113">
        <v>681284.11893831007</v>
      </c>
      <c r="CK38" s="113">
        <v>681284.11893831007</v>
      </c>
      <c r="CL38" s="33">
        <f t="shared" si="263"/>
        <v>0.99325493716359714</v>
      </c>
      <c r="CM38" s="33">
        <f t="shared" si="264"/>
        <v>0.76588403194703769</v>
      </c>
      <c r="CN38" s="34">
        <f t="shared" si="265"/>
        <v>0.76588403194703769</v>
      </c>
      <c r="CO38" s="64">
        <v>906555</v>
      </c>
      <c r="CP38" s="61">
        <v>848463.43691499997</v>
      </c>
      <c r="CQ38" s="62">
        <v>110842.12005899999</v>
      </c>
      <c r="CR38" s="62">
        <v>110842.12005899999</v>
      </c>
      <c r="CS38" s="33">
        <f t="shared" ref="CS38" si="275">+CP38/CO38</f>
        <v>0.93592053092752225</v>
      </c>
      <c r="CT38" s="33">
        <f t="shared" ref="CT38" si="276">+CQ38/CO38</f>
        <v>0.12226739696874431</v>
      </c>
      <c r="CU38" s="34">
        <f t="shared" ref="CU38" si="277">+CR38/CO38</f>
        <v>0.12226739696874431</v>
      </c>
    </row>
    <row r="39" spans="1:99" hidden="1" x14ac:dyDescent="0.3">
      <c r="A39" s="60" t="s">
        <v>44</v>
      </c>
      <c r="B39" s="64">
        <v>41434</v>
      </c>
      <c r="C39" s="61">
        <v>41434</v>
      </c>
      <c r="D39" s="62">
        <v>41309</v>
      </c>
      <c r="E39" s="62">
        <v>27283</v>
      </c>
      <c r="F39" s="63">
        <f t="shared" si="186"/>
        <v>1</v>
      </c>
      <c r="G39" s="33">
        <f t="shared" si="187"/>
        <v>0.99698315393155379</v>
      </c>
      <c r="H39" s="34">
        <f t="shared" si="188"/>
        <v>0.65846889028334221</v>
      </c>
      <c r="I39" s="64">
        <v>53037</v>
      </c>
      <c r="J39" s="61">
        <v>53037</v>
      </c>
      <c r="K39" s="62">
        <v>53037</v>
      </c>
      <c r="L39" s="62">
        <v>43225.16</v>
      </c>
      <c r="M39" s="63">
        <f t="shared" si="189"/>
        <v>1</v>
      </c>
      <c r="N39" s="33">
        <f t="shared" si="190"/>
        <v>1</v>
      </c>
      <c r="O39" s="34">
        <f t="shared" si="191"/>
        <v>0.81500009427380893</v>
      </c>
      <c r="P39" s="64">
        <v>156.82</v>
      </c>
      <c r="Q39" s="61">
        <v>156.82</v>
      </c>
      <c r="R39" s="62">
        <v>156.82</v>
      </c>
      <c r="S39" s="62">
        <v>156.82</v>
      </c>
      <c r="T39" s="33">
        <f t="shared" si="192"/>
        <v>1</v>
      </c>
      <c r="U39" s="33">
        <f t="shared" si="193"/>
        <v>1</v>
      </c>
      <c r="V39" s="34">
        <f t="shared" si="194"/>
        <v>1</v>
      </c>
      <c r="W39" s="64"/>
      <c r="X39" s="61"/>
      <c r="Y39" s="62"/>
      <c r="Z39" s="62"/>
      <c r="AA39" s="33"/>
      <c r="AB39" s="33"/>
      <c r="AC39" s="34"/>
      <c r="AD39" s="64"/>
      <c r="AE39" s="61"/>
      <c r="AF39" s="62"/>
      <c r="AG39" s="62"/>
      <c r="AH39" s="33"/>
      <c r="AI39" s="65"/>
      <c r="AJ39" s="66"/>
      <c r="AK39" s="64"/>
      <c r="AL39" s="61"/>
      <c r="AM39" s="62"/>
      <c r="AN39" s="62"/>
      <c r="AO39" s="33"/>
      <c r="AP39" s="63"/>
      <c r="AQ39" s="65"/>
      <c r="AR39" s="64"/>
      <c r="AS39" s="61"/>
      <c r="AT39" s="62"/>
      <c r="AU39" s="62"/>
      <c r="AV39" s="33"/>
      <c r="AW39" s="63"/>
      <c r="AX39" s="65"/>
      <c r="AY39" s="64"/>
      <c r="AZ39" s="61"/>
      <c r="BA39" s="62"/>
      <c r="BB39" s="62"/>
      <c r="BC39" s="33"/>
      <c r="BD39" s="63"/>
      <c r="BE39" s="65"/>
      <c r="BF39" s="64"/>
      <c r="BG39" s="61"/>
      <c r="BH39" s="62"/>
      <c r="BI39" s="62"/>
      <c r="BJ39" s="33"/>
      <c r="BK39" s="33"/>
      <c r="BL39" s="34"/>
      <c r="BM39" s="64"/>
      <c r="BN39" s="61"/>
      <c r="BO39" s="62"/>
      <c r="BP39" s="62"/>
      <c r="BQ39" s="33"/>
      <c r="BR39" s="33"/>
      <c r="BS39" s="34"/>
      <c r="BT39" s="93">
        <v>0</v>
      </c>
      <c r="BU39" s="61">
        <v>0</v>
      </c>
      <c r="BV39" s="61">
        <v>0</v>
      </c>
      <c r="BW39" s="61">
        <v>0</v>
      </c>
      <c r="BX39" s="33">
        <v>0</v>
      </c>
      <c r="BY39" s="33">
        <v>0</v>
      </c>
      <c r="BZ39" s="34">
        <v>0</v>
      </c>
      <c r="CA39" s="64"/>
      <c r="CB39" s="61"/>
      <c r="CC39" s="62"/>
      <c r="CD39" s="62"/>
      <c r="CE39" s="33"/>
      <c r="CF39" s="33"/>
      <c r="CG39" s="34"/>
      <c r="CH39" s="93"/>
      <c r="CI39" s="61"/>
      <c r="CJ39" s="61"/>
      <c r="CK39" s="61"/>
      <c r="CL39" s="33">
        <v>0</v>
      </c>
      <c r="CM39" s="33">
        <v>0</v>
      </c>
      <c r="CN39" s="34">
        <v>0</v>
      </c>
      <c r="CO39" s="64"/>
      <c r="CP39" s="61"/>
      <c r="CQ39" s="62"/>
      <c r="CR39" s="62"/>
      <c r="CS39" s="33"/>
      <c r="CT39" s="33"/>
      <c r="CU39" s="34"/>
    </row>
    <row r="40" spans="1:99" hidden="1" x14ac:dyDescent="0.3">
      <c r="A40" s="60" t="s">
        <v>45</v>
      </c>
      <c r="B40" s="64">
        <v>167280</v>
      </c>
      <c r="C40" s="61">
        <v>167280</v>
      </c>
      <c r="D40" s="62">
        <v>167280</v>
      </c>
      <c r="E40" s="62">
        <v>167280</v>
      </c>
      <c r="F40" s="63">
        <f t="shared" si="186"/>
        <v>1</v>
      </c>
      <c r="G40" s="33">
        <f t="shared" si="187"/>
        <v>1</v>
      </c>
      <c r="H40" s="34">
        <f t="shared" si="188"/>
        <v>1</v>
      </c>
      <c r="I40" s="64">
        <v>50000</v>
      </c>
      <c r="J40" s="61">
        <v>50000</v>
      </c>
      <c r="K40" s="62">
        <v>50000</v>
      </c>
      <c r="L40" s="62"/>
      <c r="M40" s="63">
        <f t="shared" si="189"/>
        <v>1</v>
      </c>
      <c r="N40" s="33">
        <f t="shared" si="190"/>
        <v>1</v>
      </c>
      <c r="O40" s="34">
        <f t="shared" si="191"/>
        <v>0</v>
      </c>
      <c r="P40" s="64">
        <v>50000</v>
      </c>
      <c r="Q40" s="61">
        <v>50000</v>
      </c>
      <c r="R40" s="62">
        <v>50000</v>
      </c>
      <c r="S40" s="62">
        <v>50000</v>
      </c>
      <c r="T40" s="33">
        <f t="shared" si="192"/>
        <v>1</v>
      </c>
      <c r="U40" s="33">
        <f t="shared" si="193"/>
        <v>1</v>
      </c>
      <c r="V40" s="34">
        <f t="shared" si="194"/>
        <v>1</v>
      </c>
      <c r="W40" s="64">
        <v>600000</v>
      </c>
      <c r="X40" s="61">
        <v>600000</v>
      </c>
      <c r="Y40" s="62">
        <v>596325.15</v>
      </c>
      <c r="Z40" s="62">
        <v>51733.15</v>
      </c>
      <c r="AA40" s="33">
        <f t="shared" si="195"/>
        <v>1</v>
      </c>
      <c r="AB40" s="33">
        <f t="shared" si="196"/>
        <v>0.99387524999999999</v>
      </c>
      <c r="AC40" s="34">
        <f t="shared" si="197"/>
        <v>8.6221916666666676E-2</v>
      </c>
      <c r="AD40" s="64">
        <v>354548</v>
      </c>
      <c r="AE40" s="61">
        <v>354548</v>
      </c>
      <c r="AF40" s="62">
        <v>332939.96999999997</v>
      </c>
      <c r="AG40" s="62">
        <v>8829.75</v>
      </c>
      <c r="AH40" s="33">
        <f t="shared" si="198"/>
        <v>1</v>
      </c>
      <c r="AI40" s="65">
        <f t="shared" si="199"/>
        <v>0.93905471191488876</v>
      </c>
      <c r="AJ40" s="66">
        <f t="shared" si="200"/>
        <v>2.4904244277220575E-2</v>
      </c>
      <c r="AK40" s="64"/>
      <c r="AL40" s="61"/>
      <c r="AM40" s="62"/>
      <c r="AN40" s="62"/>
      <c r="AO40" s="33"/>
      <c r="AP40" s="63"/>
      <c r="AQ40" s="65"/>
      <c r="AR40" s="64"/>
      <c r="AS40" s="61"/>
      <c r="AT40" s="62"/>
      <c r="AU40" s="62"/>
      <c r="AV40" s="33"/>
      <c r="AW40" s="63"/>
      <c r="AX40" s="65"/>
      <c r="AY40" s="64"/>
      <c r="AZ40" s="61"/>
      <c r="BA40" s="62"/>
      <c r="BB40" s="62"/>
      <c r="BC40" s="33"/>
      <c r="BD40" s="63"/>
      <c r="BE40" s="65"/>
      <c r="BF40" s="64"/>
      <c r="BG40" s="61"/>
      <c r="BH40" s="62"/>
      <c r="BI40" s="62"/>
      <c r="BJ40" s="33"/>
      <c r="BK40" s="33"/>
      <c r="BL40" s="34"/>
      <c r="BM40" s="64"/>
      <c r="BN40" s="61"/>
      <c r="BO40" s="62"/>
      <c r="BP40" s="62"/>
      <c r="BQ40" s="33"/>
      <c r="BR40" s="33"/>
      <c r="BS40" s="34"/>
      <c r="BT40" s="93">
        <v>0</v>
      </c>
      <c r="BU40" s="61">
        <v>0</v>
      </c>
      <c r="BV40" s="61">
        <v>0</v>
      </c>
      <c r="BW40" s="61">
        <v>0</v>
      </c>
      <c r="BX40" s="33">
        <v>0</v>
      </c>
      <c r="BY40" s="33">
        <v>0</v>
      </c>
      <c r="BZ40" s="34">
        <v>0</v>
      </c>
      <c r="CA40" s="64"/>
      <c r="CB40" s="61"/>
      <c r="CC40" s="62"/>
      <c r="CD40" s="62"/>
      <c r="CE40" s="33"/>
      <c r="CF40" s="33"/>
      <c r="CG40" s="34"/>
      <c r="CH40" s="93"/>
      <c r="CI40" s="61"/>
      <c r="CJ40" s="61"/>
      <c r="CK40" s="61"/>
      <c r="CL40" s="33">
        <v>0</v>
      </c>
      <c r="CM40" s="33">
        <v>0</v>
      </c>
      <c r="CN40" s="34">
        <v>0</v>
      </c>
      <c r="CO40" s="64"/>
      <c r="CP40" s="61"/>
      <c r="CQ40" s="62"/>
      <c r="CR40" s="62"/>
      <c r="CS40" s="33"/>
      <c r="CT40" s="33"/>
      <c r="CU40" s="34"/>
    </row>
    <row r="41" spans="1:99" hidden="1" x14ac:dyDescent="0.3">
      <c r="A41" s="60" t="s">
        <v>46</v>
      </c>
      <c r="B41" s="64">
        <v>100000</v>
      </c>
      <c r="C41" s="61">
        <v>100000</v>
      </c>
      <c r="D41" s="62">
        <v>100000</v>
      </c>
      <c r="E41" s="62">
        <v>50000</v>
      </c>
      <c r="F41" s="63">
        <f t="shared" si="186"/>
        <v>1</v>
      </c>
      <c r="G41" s="33">
        <f t="shared" si="187"/>
        <v>1</v>
      </c>
      <c r="H41" s="34">
        <f t="shared" si="188"/>
        <v>0.5</v>
      </c>
      <c r="I41" s="64"/>
      <c r="J41" s="61"/>
      <c r="K41" s="62"/>
      <c r="L41" s="62"/>
      <c r="M41" s="63"/>
      <c r="N41" s="33"/>
      <c r="O41" s="34"/>
      <c r="P41" s="64">
        <v>340000</v>
      </c>
      <c r="Q41" s="61">
        <v>340000</v>
      </c>
      <c r="R41" s="62">
        <v>340000</v>
      </c>
      <c r="S41" s="62">
        <v>18500</v>
      </c>
      <c r="T41" s="33">
        <f t="shared" si="192"/>
        <v>1</v>
      </c>
      <c r="U41" s="33">
        <f t="shared" si="193"/>
        <v>1</v>
      </c>
      <c r="V41" s="34">
        <f t="shared" si="194"/>
        <v>5.4411764705882354E-2</v>
      </c>
      <c r="W41" s="64">
        <v>5000</v>
      </c>
      <c r="X41" s="61">
        <v>5000</v>
      </c>
      <c r="Y41" s="62">
        <v>5000</v>
      </c>
      <c r="Z41" s="62">
        <v>5000</v>
      </c>
      <c r="AA41" s="33">
        <f t="shared" si="195"/>
        <v>1</v>
      </c>
      <c r="AB41" s="33">
        <f t="shared" si="196"/>
        <v>1</v>
      </c>
      <c r="AC41" s="34">
        <f t="shared" si="197"/>
        <v>1</v>
      </c>
      <c r="AD41" s="64"/>
      <c r="AE41" s="61"/>
      <c r="AF41" s="62"/>
      <c r="AG41" s="62"/>
      <c r="AH41" s="33"/>
      <c r="AI41" s="65"/>
      <c r="AJ41" s="66"/>
      <c r="AK41" s="64"/>
      <c r="AL41" s="61"/>
      <c r="AM41" s="62"/>
      <c r="AN41" s="62"/>
      <c r="AO41" s="33"/>
      <c r="AP41" s="63"/>
      <c r="AQ41" s="65"/>
      <c r="AR41" s="64"/>
      <c r="AS41" s="61"/>
      <c r="AT41" s="62"/>
      <c r="AU41" s="62"/>
      <c r="AV41" s="33"/>
      <c r="AW41" s="63"/>
      <c r="AX41" s="65"/>
      <c r="AY41" s="64"/>
      <c r="AZ41" s="61"/>
      <c r="BA41" s="62"/>
      <c r="BB41" s="62"/>
      <c r="BC41" s="33"/>
      <c r="BD41" s="63"/>
      <c r="BE41" s="65"/>
      <c r="BF41" s="64"/>
      <c r="BG41" s="61"/>
      <c r="BH41" s="62"/>
      <c r="BI41" s="62"/>
      <c r="BJ41" s="33"/>
      <c r="BK41" s="33"/>
      <c r="BL41" s="34"/>
      <c r="BM41" s="64"/>
      <c r="BN41" s="61"/>
      <c r="BO41" s="62"/>
      <c r="BP41" s="62"/>
      <c r="BQ41" s="33"/>
      <c r="BR41" s="33"/>
      <c r="BS41" s="34"/>
      <c r="BT41" s="93">
        <v>0</v>
      </c>
      <c r="BU41" s="61">
        <v>0</v>
      </c>
      <c r="BV41" s="61">
        <v>0</v>
      </c>
      <c r="BW41" s="61">
        <v>0</v>
      </c>
      <c r="BX41" s="33">
        <v>0</v>
      </c>
      <c r="BY41" s="33">
        <v>0</v>
      </c>
      <c r="BZ41" s="34">
        <v>0</v>
      </c>
      <c r="CA41" s="64"/>
      <c r="CB41" s="61"/>
      <c r="CC41" s="62"/>
      <c r="CD41" s="62"/>
      <c r="CE41" s="33"/>
      <c r="CF41" s="33"/>
      <c r="CG41" s="34"/>
      <c r="CH41" s="93"/>
      <c r="CI41" s="61"/>
      <c r="CJ41" s="61"/>
      <c r="CK41" s="61"/>
      <c r="CL41" s="33">
        <v>0</v>
      </c>
      <c r="CM41" s="33">
        <v>0</v>
      </c>
      <c r="CN41" s="34">
        <v>0</v>
      </c>
      <c r="CO41" s="64"/>
      <c r="CP41" s="61"/>
      <c r="CQ41" s="62"/>
      <c r="CR41" s="62"/>
      <c r="CS41" s="33"/>
      <c r="CT41" s="33"/>
      <c r="CU41" s="34"/>
    </row>
    <row r="42" spans="1:99" hidden="1" x14ac:dyDescent="0.3">
      <c r="A42" s="60" t="s">
        <v>47</v>
      </c>
      <c r="B42" s="64"/>
      <c r="C42" s="61"/>
      <c r="D42" s="62"/>
      <c r="E42" s="62"/>
      <c r="F42" s="63"/>
      <c r="G42" s="33"/>
      <c r="H42" s="34"/>
      <c r="I42" s="64"/>
      <c r="J42" s="61"/>
      <c r="K42" s="62"/>
      <c r="L42" s="62"/>
      <c r="M42" s="63"/>
      <c r="N42" s="33"/>
      <c r="O42" s="34"/>
      <c r="P42" s="64"/>
      <c r="Q42" s="61"/>
      <c r="R42" s="62"/>
      <c r="S42" s="62"/>
      <c r="T42" s="33"/>
      <c r="U42" s="33"/>
      <c r="V42" s="34"/>
      <c r="W42" s="64"/>
      <c r="X42" s="61"/>
      <c r="Y42" s="62"/>
      <c r="Z42" s="62"/>
      <c r="AA42" s="33"/>
      <c r="AB42" s="33"/>
      <c r="AC42" s="34"/>
      <c r="AD42" s="64"/>
      <c r="AE42" s="61"/>
      <c r="AF42" s="62"/>
      <c r="AG42" s="62"/>
      <c r="AH42" s="33"/>
      <c r="AI42" s="65"/>
      <c r="AJ42" s="66"/>
      <c r="AK42" s="64"/>
      <c r="AL42" s="61"/>
      <c r="AM42" s="62"/>
      <c r="AN42" s="62"/>
      <c r="AO42" s="33"/>
      <c r="AP42" s="63"/>
      <c r="AQ42" s="65"/>
      <c r="AR42" s="64"/>
      <c r="AS42" s="61"/>
      <c r="AT42" s="62"/>
      <c r="AU42" s="62"/>
      <c r="AV42" s="33"/>
      <c r="AW42" s="63"/>
      <c r="AX42" s="65"/>
      <c r="AY42" s="64"/>
      <c r="AZ42" s="61"/>
      <c r="BA42" s="62"/>
      <c r="BB42" s="62"/>
      <c r="BC42" s="33"/>
      <c r="BD42" s="63"/>
      <c r="BE42" s="65"/>
      <c r="BF42" s="64"/>
      <c r="BG42" s="61"/>
      <c r="BH42" s="62"/>
      <c r="BI42" s="62"/>
      <c r="BJ42" s="33"/>
      <c r="BK42" s="33"/>
      <c r="BL42" s="34"/>
      <c r="BM42" s="64"/>
      <c r="BN42" s="61"/>
      <c r="BO42" s="62"/>
      <c r="BP42" s="62"/>
      <c r="BQ42" s="33"/>
      <c r="BR42" s="33"/>
      <c r="BS42" s="34"/>
      <c r="BT42" s="64">
        <v>6491.4673910000001</v>
      </c>
      <c r="BU42" s="61">
        <v>0</v>
      </c>
      <c r="BV42" s="62">
        <v>0</v>
      </c>
      <c r="BW42" s="62">
        <v>0</v>
      </c>
      <c r="BX42" s="33">
        <f t="shared" si="216"/>
        <v>0</v>
      </c>
      <c r="BY42" s="33">
        <f t="shared" si="217"/>
        <v>0</v>
      </c>
      <c r="BZ42" s="34">
        <f t="shared" si="259"/>
        <v>0</v>
      </c>
      <c r="CA42" s="64">
        <v>0</v>
      </c>
      <c r="CB42" s="61">
        <v>0</v>
      </c>
      <c r="CC42" s="62">
        <v>0</v>
      </c>
      <c r="CD42" s="62">
        <v>0</v>
      </c>
      <c r="CE42" s="33">
        <v>0</v>
      </c>
      <c r="CF42" s="33">
        <v>0</v>
      </c>
      <c r="CG42" s="34">
        <v>0</v>
      </c>
      <c r="CH42" s="64"/>
      <c r="CI42" s="61"/>
      <c r="CJ42" s="62"/>
      <c r="CK42" s="62"/>
      <c r="CL42" s="33">
        <v>0</v>
      </c>
      <c r="CM42" s="33">
        <v>0</v>
      </c>
      <c r="CN42" s="34">
        <v>0</v>
      </c>
      <c r="CO42" s="64"/>
      <c r="CP42" s="61"/>
      <c r="CQ42" s="62"/>
      <c r="CR42" s="62"/>
      <c r="CS42" s="33" t="e">
        <f t="shared" ref="CS42:CS44" si="278">+CP42/CO42</f>
        <v>#DIV/0!</v>
      </c>
      <c r="CT42" s="33" t="e">
        <f t="shared" ref="CT42:CT44" si="279">+CQ42/CO42</f>
        <v>#DIV/0!</v>
      </c>
      <c r="CU42" s="34" t="e">
        <f t="shared" ref="CU42:CU44" si="280">+CR42/CO42</f>
        <v>#DIV/0!</v>
      </c>
    </row>
    <row r="43" spans="1:99" hidden="1" x14ac:dyDescent="0.3">
      <c r="A43" s="67" t="s">
        <v>48</v>
      </c>
      <c r="B43" s="68">
        <f>SUM(B36:B42)</f>
        <v>968714</v>
      </c>
      <c r="C43" s="74">
        <f>SUM(C36:C42)</f>
        <v>968654.92</v>
      </c>
      <c r="D43" s="74">
        <f>SUM(D36:D42)</f>
        <v>939000.24</v>
      </c>
      <c r="E43" s="74">
        <f>SUM(E36:E42)</f>
        <v>473070.4</v>
      </c>
      <c r="F43" s="69">
        <f t="shared" si="186"/>
        <v>0.99993901192715295</v>
      </c>
      <c r="G43" s="70">
        <f t="shared" si="187"/>
        <v>0.969326591749474</v>
      </c>
      <c r="H43" s="71">
        <f t="shared" si="188"/>
        <v>0.48834888315849673</v>
      </c>
      <c r="I43" s="68">
        <f>SUM(I36:I42)</f>
        <v>1300337</v>
      </c>
      <c r="J43" s="74">
        <f>SUM(J36:J42)</f>
        <v>1263505.23</v>
      </c>
      <c r="K43" s="74">
        <f>SUM(K36:K42)</f>
        <v>1221676.8399999999</v>
      </c>
      <c r="L43" s="74">
        <f>SUM(L36:L42)</f>
        <v>236771.14</v>
      </c>
      <c r="M43" s="69">
        <f t="shared" ref="M43:M44" si="281">+J43/I43</f>
        <v>0.97167521188737993</v>
      </c>
      <c r="N43" s="70">
        <f t="shared" ref="N43:N44" si="282">+K43/I43</f>
        <v>0.9395078660378039</v>
      </c>
      <c r="O43" s="71">
        <f t="shared" ref="O43:O44" si="283">+L43/I43</f>
        <v>0.18208444426329484</v>
      </c>
      <c r="P43" s="68">
        <f>SUM(P36:P42)</f>
        <v>1792410.8800000001</v>
      </c>
      <c r="Q43" s="74">
        <f>SUM(Q36:Q42)</f>
        <v>1792079.4000000001</v>
      </c>
      <c r="R43" s="74">
        <f>SUM(R36:R42)</f>
        <v>1768403.54</v>
      </c>
      <c r="S43" s="74">
        <f>SUM(S36:S42)</f>
        <v>582085.76</v>
      </c>
      <c r="T43" s="69">
        <f t="shared" si="192"/>
        <v>0.99981506472444537</v>
      </c>
      <c r="U43" s="70">
        <f t="shared" si="193"/>
        <v>0.98660611790082409</v>
      </c>
      <c r="V43" s="71">
        <f t="shared" si="194"/>
        <v>0.32475018227963443</v>
      </c>
      <c r="W43" s="68">
        <f>SUM(W36:W42)</f>
        <v>2054907.1800000002</v>
      </c>
      <c r="X43" s="74">
        <f>SUM(X36:X42)</f>
        <v>2050765.7</v>
      </c>
      <c r="Y43" s="74">
        <f>SUM(Y36:Y42)</f>
        <v>1990629.42</v>
      </c>
      <c r="Z43" s="74">
        <f>SUM(Z36:Z42)</f>
        <v>452215.55</v>
      </c>
      <c r="AA43" s="69">
        <f t="shared" si="195"/>
        <v>0.99798459023341379</v>
      </c>
      <c r="AB43" s="70">
        <f t="shared" si="196"/>
        <v>0.96871987181435604</v>
      </c>
      <c r="AC43" s="71">
        <f t="shared" si="197"/>
        <v>0.22006616863346595</v>
      </c>
      <c r="AD43" s="68">
        <f>SUM(AD36:AD42)</f>
        <v>1091872.55</v>
      </c>
      <c r="AE43" s="74">
        <f>SUM(AE36:AE42)</f>
        <v>1084584.54</v>
      </c>
      <c r="AF43" s="74">
        <f>SUM(AF36:AF42)</f>
        <v>1005530.98</v>
      </c>
      <c r="AG43" s="74">
        <f>SUM(AG36:AG42)</f>
        <v>197952.92</v>
      </c>
      <c r="AH43" s="69">
        <f t="shared" ref="AH43:AH44" si="284">+AE43/AD43</f>
        <v>0.99332521913844252</v>
      </c>
      <c r="AI43" s="70">
        <f t="shared" ref="AI43:AI44" si="285">+AF43/AD43</f>
        <v>0.92092339898095243</v>
      </c>
      <c r="AJ43" s="71">
        <f t="shared" ref="AJ43:AJ44" si="286">+AG43/AD43</f>
        <v>0.18129672735155766</v>
      </c>
      <c r="AK43" s="68">
        <f>SUM(AK36:AK42)</f>
        <v>1470958.68</v>
      </c>
      <c r="AL43" s="74">
        <f>SUM(AL36:AL42)</f>
        <v>1470155.33</v>
      </c>
      <c r="AM43" s="74">
        <f>SUM(AM36:AM42)</f>
        <v>1398672.19</v>
      </c>
      <c r="AN43" s="74">
        <f>SUM(AN36:AN42)</f>
        <v>319814.66000000003</v>
      </c>
      <c r="AO43" s="69">
        <f t="shared" ref="AO43:AO44" si="287">+AL43/AK43</f>
        <v>0.99945385957408417</v>
      </c>
      <c r="AP43" s="70">
        <f t="shared" ref="AP43:AP44" si="288">+AM43/AK43</f>
        <v>0.95085756589709236</v>
      </c>
      <c r="AQ43" s="71">
        <f t="shared" ref="AQ43:AQ44" si="289">+AN43/AK43</f>
        <v>0.21741920038161783</v>
      </c>
      <c r="AR43" s="68">
        <f>SUM(AR36:AR42)</f>
        <v>1390205.638818</v>
      </c>
      <c r="AS43" s="74">
        <f>SUM(AS36:AS42)</f>
        <v>1383160.9057450001</v>
      </c>
      <c r="AT43" s="74">
        <f>SUM(AT36:AT42)</f>
        <v>308998.78650400002</v>
      </c>
      <c r="AU43" s="74">
        <f>SUM(AU36:AU42)</f>
        <v>308998.78650400002</v>
      </c>
      <c r="AV43" s="69">
        <f t="shared" ref="AV43:AV44" si="290">+AS43/AR43</f>
        <v>0.9949325963898481</v>
      </c>
      <c r="AW43" s="70">
        <f t="shared" ref="AW43:AW44" si="291">+AT43/AR43</f>
        <v>0.22226840251253857</v>
      </c>
      <c r="AX43" s="71">
        <f t="shared" ref="AX43:AX44" si="292">+AU43/AR43</f>
        <v>0.22226840251253857</v>
      </c>
      <c r="AY43" s="68">
        <f>SUM(AY36:AY42)</f>
        <v>1662636.8</v>
      </c>
      <c r="AZ43" s="74">
        <f>SUM(AZ36:AZ42)</f>
        <v>1635398.26</v>
      </c>
      <c r="BA43" s="74">
        <f>SUM(BA36:BA42)</f>
        <v>637455</v>
      </c>
      <c r="BB43" s="74">
        <f>SUM(BB36:BB42)</f>
        <v>637455</v>
      </c>
      <c r="BC43" s="69">
        <f t="shared" ref="BC43:BC44" si="293">+AZ43/AY43</f>
        <v>0.98361726385461934</v>
      </c>
      <c r="BD43" s="70">
        <f t="shared" ref="BD43:BD44" si="294">+BA43/AY43</f>
        <v>0.38340003060199318</v>
      </c>
      <c r="BE43" s="71">
        <f t="shared" ref="BE43:BE44" si="295">+BB43/AY43</f>
        <v>0.38340003060199318</v>
      </c>
      <c r="BF43" s="68">
        <f>SUM(BF36:BF42)</f>
        <v>1556195.312465</v>
      </c>
      <c r="BG43" s="74">
        <f>SUM(BG36:BG42)</f>
        <v>1556194.8524641101</v>
      </c>
      <c r="BH43" s="74">
        <f>SUM(BH36:BH42)</f>
        <v>892687.60184174997</v>
      </c>
      <c r="BI43" s="74">
        <f>SUM(BI36:BI42)</f>
        <v>892685.4579207499</v>
      </c>
      <c r="BJ43" s="69">
        <f t="shared" ref="BJ43:BJ44" si="296">+BG43/BF43</f>
        <v>0.9999997044067116</v>
      </c>
      <c r="BK43" s="70">
        <f t="shared" ref="BK43:BK44" si="297">+BH43/BF43</f>
        <v>0.57363468112992866</v>
      </c>
      <c r="BL43" s="71">
        <f t="shared" ref="BL43:BL44" si="298">+BI43/BF43</f>
        <v>0.57363330346159691</v>
      </c>
      <c r="BM43" s="68">
        <f>SUM(BM36:BM42)</f>
        <v>2209777.5424490003</v>
      </c>
      <c r="BN43" s="74">
        <f>SUM(BN36:BN42)</f>
        <v>2209761.5723910001</v>
      </c>
      <c r="BO43" s="74">
        <f>SUM(BO36:BO42)</f>
        <v>1578951.1983527802</v>
      </c>
      <c r="BP43" s="74">
        <f>SUM(BP36:BP42)</f>
        <v>1578951.1983527802</v>
      </c>
      <c r="BQ43" s="69">
        <f t="shared" ref="BQ43:BQ44" si="299">+BN43/BM43</f>
        <v>0.99999277300194545</v>
      </c>
      <c r="BR43" s="70">
        <f t="shared" ref="BR43:BR44" si="300">+BO43/BM43</f>
        <v>0.71452948001403671</v>
      </c>
      <c r="BS43" s="71">
        <f t="shared" ref="BS43:BS44" si="301">+BP43/BM43</f>
        <v>0.71452948001403671</v>
      </c>
      <c r="BT43" s="68">
        <f>SUM(BT36:BT42)</f>
        <v>2348646.3269390003</v>
      </c>
      <c r="BU43" s="68">
        <f>SUM(BU36:BU42)</f>
        <v>2322682.7644433999</v>
      </c>
      <c r="BV43" s="74">
        <f>SUM(BV36:BV42)</f>
        <v>1838517.0794325802</v>
      </c>
      <c r="BW43" s="74">
        <f>SUM(BW36:BW42)</f>
        <v>1838354.7034325802</v>
      </c>
      <c r="BX43" s="74">
        <f t="shared" si="216"/>
        <v>0.98894530768732691</v>
      </c>
      <c r="BY43" s="69">
        <f t="shared" si="217"/>
        <v>0.78279860971180215</v>
      </c>
      <c r="BZ43" s="70">
        <f t="shared" si="259"/>
        <v>0.78272947371710699</v>
      </c>
      <c r="CA43" s="68">
        <f>SUM(CA36:CA42)</f>
        <v>3839992.9239640003</v>
      </c>
      <c r="CB43" s="68">
        <f t="shared" ref="CB43:CD43" si="302">SUM(CB36:CB42)</f>
        <v>3833595.0371728502</v>
      </c>
      <c r="CC43" s="68">
        <f t="shared" si="302"/>
        <v>1941177.1788901002</v>
      </c>
      <c r="CD43" s="68">
        <f t="shared" si="302"/>
        <v>1938263.4498391002</v>
      </c>
      <c r="CE43" s="69">
        <f t="shared" ref="CE43:CE44" si="303">+CB43/CA43</f>
        <v>0.99833388057795025</v>
      </c>
      <c r="CF43" s="70">
        <f t="shared" ref="CF43:CF44" si="304">+CC43/CA43</f>
        <v>0.5055158218589203</v>
      </c>
      <c r="CG43" s="71">
        <f t="shared" ref="CG43:CG44" si="305">+CD43/CA43</f>
        <v>0.50475703685366258</v>
      </c>
      <c r="CH43" s="68">
        <f>SUM(CH36:CH42)</f>
        <v>4121294.4451959999</v>
      </c>
      <c r="CI43" s="68">
        <f>SUM(CI36:CI42)</f>
        <v>4114263.2623729999</v>
      </c>
      <c r="CJ43" s="74">
        <f>SUM(CJ36:CJ42)</f>
        <v>1476417.31493131</v>
      </c>
      <c r="CK43" s="74">
        <f>SUM(CK36:CK42)</f>
        <v>1476417.31493131</v>
      </c>
      <c r="CL43" s="74">
        <f t="shared" si="263"/>
        <v>0.99829393824767942</v>
      </c>
      <c r="CM43" s="69">
        <f t="shared" si="264"/>
        <v>0.35824116295604663</v>
      </c>
      <c r="CN43" s="70">
        <f t="shared" si="265"/>
        <v>0.35824116295604663</v>
      </c>
      <c r="CO43" s="68">
        <f>SUM(CO36:CO42)</f>
        <v>2701292.5893870001</v>
      </c>
      <c r="CP43" s="74">
        <f>SUM(CP36:CP42)</f>
        <v>2473917.8685849998</v>
      </c>
      <c r="CQ43" s="74">
        <f>SUM(CQ36:CQ42)</f>
        <v>110868.42944399999</v>
      </c>
      <c r="CR43" s="74">
        <f>SUM(CR36:CR42)</f>
        <v>110859.46750999999</v>
      </c>
      <c r="CS43" s="69">
        <f t="shared" si="278"/>
        <v>0.91582743694802859</v>
      </c>
      <c r="CT43" s="70">
        <f t="shared" si="279"/>
        <v>4.1042732608672791E-2</v>
      </c>
      <c r="CU43" s="71">
        <f t="shared" si="280"/>
        <v>4.1039414962137498E-2</v>
      </c>
    </row>
    <row r="44" spans="1:99" s="24" customFormat="1" hidden="1" x14ac:dyDescent="0.3">
      <c r="A44" s="77" t="s">
        <v>49</v>
      </c>
      <c r="B44" s="78">
        <f>+B35+B43</f>
        <v>969975.81592700002</v>
      </c>
      <c r="C44" s="78">
        <f>+C35+C43</f>
        <v>969859.65892700001</v>
      </c>
      <c r="D44" s="78">
        <f>+D35+D43</f>
        <v>940204.47892699996</v>
      </c>
      <c r="E44" s="78">
        <f>+E35+E43</f>
        <v>473070.4</v>
      </c>
      <c r="F44" s="79">
        <f t="shared" si="186"/>
        <v>0.99988024752979121</v>
      </c>
      <c r="G44" s="80">
        <f t="shared" si="187"/>
        <v>0.96930713476443975</v>
      </c>
      <c r="H44" s="81">
        <f t="shared" si="188"/>
        <v>0.48771360299111116</v>
      </c>
      <c r="I44" s="78">
        <f>+I35+I43</f>
        <v>1300670.30431</v>
      </c>
      <c r="J44" s="78">
        <f>+J35+J43</f>
        <v>1263779.23</v>
      </c>
      <c r="K44" s="78">
        <f>+K35+K43</f>
        <v>1221950.8399999999</v>
      </c>
      <c r="L44" s="78">
        <f>+L35+L43</f>
        <v>237045.14</v>
      </c>
      <c r="M44" s="79">
        <f t="shared" si="281"/>
        <v>0.97163687508836405</v>
      </c>
      <c r="N44" s="80">
        <f t="shared" si="282"/>
        <v>0.9394777723077482</v>
      </c>
      <c r="O44" s="81">
        <f t="shared" si="283"/>
        <v>0.18224844467849324</v>
      </c>
      <c r="P44" s="78">
        <f>+P35+P43</f>
        <v>1794617.6680000001</v>
      </c>
      <c r="Q44" s="78">
        <f>+Q35+Q43</f>
        <v>1794226.1050000002</v>
      </c>
      <c r="R44" s="78">
        <f>+R35+R43</f>
        <v>1770550.2450000001</v>
      </c>
      <c r="S44" s="78">
        <f>+S35+S43</f>
        <v>584231.46499999997</v>
      </c>
      <c r="T44" s="79">
        <f t="shared" si="192"/>
        <v>0.99978181257936893</v>
      </c>
      <c r="U44" s="80">
        <f t="shared" si="193"/>
        <v>0.98658910840501102</v>
      </c>
      <c r="V44" s="81">
        <f t="shared" si="194"/>
        <v>0.32554648013194526</v>
      </c>
      <c r="W44" s="78">
        <f>+W35+W43</f>
        <v>2064115.7109270003</v>
      </c>
      <c r="X44" s="78">
        <f>+X35+X43</f>
        <v>2058945.43444</v>
      </c>
      <c r="Y44" s="78">
        <f>+Y35+Y43</f>
        <v>1998809.15444</v>
      </c>
      <c r="Z44" s="78">
        <f>+Z35+Z43</f>
        <v>460319.77388499997</v>
      </c>
      <c r="AA44" s="79">
        <f t="shared" si="195"/>
        <v>0.99749516150687201</v>
      </c>
      <c r="AB44" s="80">
        <f t="shared" si="196"/>
        <v>0.96836100023788352</v>
      </c>
      <c r="AC44" s="81">
        <f t="shared" si="197"/>
        <v>0.22301064395186887</v>
      </c>
      <c r="AD44" s="78">
        <f>+AD35+AD43</f>
        <v>1095654.99</v>
      </c>
      <c r="AE44" s="78">
        <f>+AE35+AE43</f>
        <v>1088366.98</v>
      </c>
      <c r="AF44" s="78">
        <f>+AF35+AF43</f>
        <v>1009313.4199999999</v>
      </c>
      <c r="AG44" s="78">
        <f>+AG35+AG43</f>
        <v>201735.36000000002</v>
      </c>
      <c r="AH44" s="79">
        <f t="shared" si="284"/>
        <v>0.99334826193782044</v>
      </c>
      <c r="AI44" s="80">
        <f t="shared" si="285"/>
        <v>0.92119638865515496</v>
      </c>
      <c r="AJ44" s="81">
        <f t="shared" si="286"/>
        <v>0.18412306961701513</v>
      </c>
      <c r="AK44" s="78">
        <f>+AK35+AK43</f>
        <v>1473417.68</v>
      </c>
      <c r="AL44" s="78">
        <f>+AL35+AL43</f>
        <v>1472614.33</v>
      </c>
      <c r="AM44" s="78">
        <f>+AM35+AM43</f>
        <v>1401131.19</v>
      </c>
      <c r="AN44" s="78">
        <f>+AN35+AN43</f>
        <v>322273.66000000003</v>
      </c>
      <c r="AO44" s="79">
        <f t="shared" si="287"/>
        <v>0.99945477103274627</v>
      </c>
      <c r="AP44" s="80">
        <f t="shared" si="288"/>
        <v>0.95093958014675106</v>
      </c>
      <c r="AQ44" s="81">
        <f t="shared" si="289"/>
        <v>0.21872525650703475</v>
      </c>
      <c r="AR44" s="78">
        <f>+AR35+AR43</f>
        <v>1392829.591092</v>
      </c>
      <c r="AS44" s="78">
        <f>+AS35+AS43</f>
        <v>1385784.8580190002</v>
      </c>
      <c r="AT44" s="78">
        <f>+AT35+AT43</f>
        <v>311622.738778</v>
      </c>
      <c r="AU44" s="78">
        <f>+AU35+AU43</f>
        <v>311161.78650400002</v>
      </c>
      <c r="AV44" s="79">
        <f t="shared" si="290"/>
        <v>0.99494214287371885</v>
      </c>
      <c r="AW44" s="80">
        <f t="shared" si="291"/>
        <v>0.22373357140817415</v>
      </c>
      <c r="AX44" s="81">
        <f t="shared" si="292"/>
        <v>0.22340262476764608</v>
      </c>
      <c r="AY44" s="78">
        <f>+AY35+AY43</f>
        <v>1664799.8</v>
      </c>
      <c r="AZ44" s="78">
        <f>+AZ35+AZ43</f>
        <v>1637561.26</v>
      </c>
      <c r="BA44" s="78">
        <f>+BA35+BA43</f>
        <v>639618</v>
      </c>
      <c r="BB44" s="78">
        <f>+BB35+BB43</f>
        <v>639618</v>
      </c>
      <c r="BC44" s="79">
        <f t="shared" si="293"/>
        <v>0.98363854921174299</v>
      </c>
      <c r="BD44" s="80">
        <f t="shared" si="294"/>
        <v>0.38420115139369909</v>
      </c>
      <c r="BE44" s="81">
        <f t="shared" si="295"/>
        <v>0.38420115139369909</v>
      </c>
      <c r="BF44" s="78">
        <f>+BF35+BF43</f>
        <v>1558495.312465</v>
      </c>
      <c r="BG44" s="78">
        <f>+BG35+BG43</f>
        <v>1558494.8524635101</v>
      </c>
      <c r="BH44" s="78">
        <f>+BH35+BH43</f>
        <v>894987.60184114997</v>
      </c>
      <c r="BI44" s="78">
        <f>+BI35+BI43</f>
        <v>894985.4579201499</v>
      </c>
      <c r="BJ44" s="79">
        <f t="shared" si="296"/>
        <v>0.99999970484255796</v>
      </c>
      <c r="BK44" s="80">
        <f t="shared" si="297"/>
        <v>0.57426390357606494</v>
      </c>
      <c r="BL44" s="81">
        <f t="shared" si="298"/>
        <v>0.57426252794087185</v>
      </c>
      <c r="BM44" s="78">
        <f>+BM35+BM43</f>
        <v>2212446.5424490003</v>
      </c>
      <c r="BN44" s="78">
        <f>+BN35+BN43</f>
        <v>2212430.5723910001</v>
      </c>
      <c r="BO44" s="78">
        <f>+BO35+BO43</f>
        <v>1581620.1983527802</v>
      </c>
      <c r="BP44" s="78">
        <f>+BP35+BP43</f>
        <v>1581620.1983527802</v>
      </c>
      <c r="BQ44" s="79">
        <f t="shared" si="299"/>
        <v>0.99999278172028394</v>
      </c>
      <c r="BR44" s="80">
        <f t="shared" si="300"/>
        <v>0.71487385932590886</v>
      </c>
      <c r="BS44" s="81">
        <f t="shared" si="301"/>
        <v>0.71487385932590886</v>
      </c>
      <c r="BT44" s="78">
        <f>+BT35+BT43</f>
        <v>2353222.8867750005</v>
      </c>
      <c r="BU44" s="78">
        <f>+BU35+BU43</f>
        <v>2327259.3242794001</v>
      </c>
      <c r="BV44" s="78">
        <f>+BV35+BV43</f>
        <v>1843093.6392685801</v>
      </c>
      <c r="BW44" s="78">
        <f>+BW35+BW43</f>
        <v>1842931.2632685802</v>
      </c>
      <c r="BX44" s="78">
        <f t="shared" si="216"/>
        <v>0.98896680690914818</v>
      </c>
      <c r="BY44" s="79">
        <f t="shared" si="217"/>
        <v>0.78322102408007244</v>
      </c>
      <c r="BZ44" s="80">
        <f t="shared" si="259"/>
        <v>0.78315202254141136</v>
      </c>
      <c r="CA44" s="78">
        <f>+CA35+CA43</f>
        <v>3848004.4346880005</v>
      </c>
      <c r="CB44" s="78">
        <f>+CB35+CB43</f>
        <v>3839540.1448711203</v>
      </c>
      <c r="CC44" s="78">
        <f>+CC35+CC43</f>
        <v>1947122.2865883701</v>
      </c>
      <c r="CD44" s="78">
        <f>+CD35+CD43</f>
        <v>1944208.5575373701</v>
      </c>
      <c r="CE44" s="79">
        <f t="shared" si="303"/>
        <v>0.99780034301920795</v>
      </c>
      <c r="CF44" s="80">
        <f t="shared" si="304"/>
        <v>0.50600832707882382</v>
      </c>
      <c r="CG44" s="81">
        <f t="shared" si="305"/>
        <v>0.50525112185714205</v>
      </c>
      <c r="CH44" s="78">
        <f>+CH35+CH43</f>
        <v>4130294.4451959999</v>
      </c>
      <c r="CI44" s="78">
        <f>+CI35+CI43</f>
        <v>4122452.5668099998</v>
      </c>
      <c r="CJ44" s="78">
        <f>+CJ35+CJ43</f>
        <v>1484606.6193683101</v>
      </c>
      <c r="CK44" s="78">
        <f>+CK35+CK43</f>
        <v>1484606.6193683101</v>
      </c>
      <c r="CL44" s="78">
        <f t="shared" si="263"/>
        <v>0.99810137546122868</v>
      </c>
      <c r="CM44" s="79">
        <f t="shared" si="264"/>
        <v>0.35944328886650578</v>
      </c>
      <c r="CN44" s="80">
        <f t="shared" si="265"/>
        <v>0.35944328886650578</v>
      </c>
      <c r="CO44" s="78">
        <f>+CO35+CO43</f>
        <v>2710092.5893870001</v>
      </c>
      <c r="CP44" s="78">
        <f>+CP35+CP43</f>
        <v>2473917.8685849998</v>
      </c>
      <c r="CQ44" s="78">
        <f>+CQ35+CQ43</f>
        <v>110868.42944399999</v>
      </c>
      <c r="CR44" s="78">
        <f>+CR35+CR43</f>
        <v>110859.46750999999</v>
      </c>
      <c r="CS44" s="79">
        <f t="shared" si="278"/>
        <v>0.91285363395815899</v>
      </c>
      <c r="CT44" s="80">
        <f t="shared" si="279"/>
        <v>4.0909461867897838E-2</v>
      </c>
      <c r="CU44" s="81">
        <f t="shared" si="280"/>
        <v>4.0906154994164043E-2</v>
      </c>
    </row>
    <row r="45" spans="1:99" s="25" customFormat="1" ht="30.75" hidden="1" customHeight="1" x14ac:dyDescent="0.3">
      <c r="A45" s="82" t="s">
        <v>50</v>
      </c>
      <c r="B45" s="83"/>
      <c r="C45" s="83"/>
      <c r="D45" s="83"/>
      <c r="E45" s="83"/>
      <c r="F45" s="84"/>
      <c r="G45" s="85"/>
      <c r="H45" s="85"/>
      <c r="I45" s="83"/>
      <c r="J45" s="83"/>
      <c r="K45" s="83"/>
      <c r="L45" s="83"/>
      <c r="M45" s="84"/>
      <c r="N45" s="85"/>
      <c r="O45" s="85"/>
      <c r="P45" s="83"/>
      <c r="Q45" s="83"/>
      <c r="R45" s="83"/>
      <c r="S45" s="83"/>
      <c r="T45" s="84"/>
      <c r="U45" s="85"/>
      <c r="V45" s="85"/>
      <c r="W45" s="83"/>
      <c r="X45" s="83"/>
      <c r="Y45" s="83"/>
      <c r="Z45" s="83"/>
      <c r="AA45" s="84"/>
      <c r="AB45" s="85"/>
      <c r="AC45" s="85"/>
      <c r="AD45" s="83"/>
      <c r="AE45" s="83"/>
      <c r="AF45" s="83"/>
      <c r="AG45" s="83"/>
      <c r="AH45" s="84"/>
      <c r="AI45" s="85"/>
      <c r="AJ45" s="85"/>
      <c r="AK45" s="83"/>
      <c r="AL45" s="83"/>
      <c r="AM45" s="83"/>
      <c r="AN45" s="83"/>
      <c r="AO45" s="84"/>
      <c r="AP45" s="85"/>
      <c r="AQ45" s="85"/>
      <c r="AR45" s="83"/>
      <c r="AS45" s="83"/>
      <c r="AT45" s="83"/>
      <c r="AU45" s="83"/>
      <c r="AV45" s="84"/>
      <c r="AW45" s="85"/>
      <c r="AX45" s="85"/>
      <c r="AY45" s="83"/>
      <c r="AZ45" s="83"/>
      <c r="BA45" s="83"/>
      <c r="BB45" s="83"/>
      <c r="BC45" s="84"/>
      <c r="BD45" s="85"/>
      <c r="BE45" s="85"/>
      <c r="BF45" s="83"/>
      <c r="BG45" s="83"/>
      <c r="BH45" s="83"/>
      <c r="BI45" s="83"/>
      <c r="BJ45" s="84"/>
      <c r="BK45" s="85"/>
      <c r="BL45" s="85"/>
      <c r="BM45" s="83"/>
      <c r="BN45" s="83"/>
      <c r="BO45" s="83"/>
      <c r="BP45" s="83"/>
      <c r="BQ45" s="85"/>
      <c r="BR45" s="85"/>
      <c r="BS45" s="85"/>
      <c r="BT45" s="83"/>
      <c r="BU45" s="83"/>
      <c r="BV45" s="83"/>
      <c r="BW45" s="83"/>
      <c r="BX45" s="85"/>
      <c r="BY45" s="85"/>
      <c r="BZ45" s="85"/>
      <c r="CA45" s="83"/>
      <c r="CB45" s="83"/>
      <c r="CC45" s="83"/>
      <c r="CD45" s="83"/>
      <c r="CE45" s="85"/>
      <c r="CF45" s="85"/>
      <c r="CG45" s="85"/>
      <c r="CH45" s="83"/>
      <c r="CI45" s="83"/>
      <c r="CJ45" s="83"/>
      <c r="CK45" s="83"/>
      <c r="CL45" s="85"/>
      <c r="CM45" s="85"/>
      <c r="CN45" s="85"/>
      <c r="CO45" s="83"/>
      <c r="CP45" s="83"/>
      <c r="CQ45" s="83"/>
      <c r="CR45" s="83"/>
      <c r="CS45" s="85"/>
      <c r="CT45" s="85"/>
      <c r="CU45" s="85"/>
    </row>
    <row r="46" spans="1:99" hidden="1" x14ac:dyDescent="0.3">
      <c r="A46" s="67" t="s">
        <v>22</v>
      </c>
      <c r="B46" s="68">
        <v>10669.314</v>
      </c>
      <c r="C46" s="74">
        <v>10283.889747899999</v>
      </c>
      <c r="D46" s="74">
        <v>10274.889747899999</v>
      </c>
      <c r="E46" s="74">
        <v>10274.6455479</v>
      </c>
      <c r="F46" s="69">
        <f t="shared" ref="F46:F48" si="306">+C46/B46</f>
        <v>0.96387544202935616</v>
      </c>
      <c r="G46" s="70">
        <f t="shared" ref="G46:G48" si="307">+D46/B46</f>
        <v>0.96303190138559969</v>
      </c>
      <c r="H46" s="71">
        <f t="shared" ref="H46:H48" si="308">+E46/B46</f>
        <v>0.96300901331613253</v>
      </c>
      <c r="I46" s="68">
        <v>10729.4</v>
      </c>
      <c r="J46" s="74">
        <v>10069.071472489999</v>
      </c>
      <c r="K46" s="74">
        <v>10069.071472489999</v>
      </c>
      <c r="L46" s="74">
        <v>9944.7644288899992</v>
      </c>
      <c r="M46" s="69">
        <f t="shared" ref="M46:M48" si="309">+J46/I46</f>
        <v>0.93845615528268111</v>
      </c>
      <c r="N46" s="70">
        <f t="shared" ref="N46:N48" si="310">+K46/I46</f>
        <v>0.93845615528268111</v>
      </c>
      <c r="O46" s="71">
        <f t="shared" ref="O46:O48" si="311">+L46/I46</f>
        <v>0.92687050803306792</v>
      </c>
      <c r="P46" s="68">
        <v>10056.281999999999</v>
      </c>
      <c r="Q46" s="74">
        <v>8064.0149369999999</v>
      </c>
      <c r="R46" s="74">
        <v>8062.3803870000002</v>
      </c>
      <c r="S46" s="74">
        <v>8052.936573</v>
      </c>
      <c r="T46" s="70">
        <f t="shared" ref="T46:T48" si="312">+Q46/P46</f>
        <v>0.80188830593652805</v>
      </c>
      <c r="U46" s="70">
        <f t="shared" ref="U46:U48" si="313">+R46/P46</f>
        <v>0.8017257657452328</v>
      </c>
      <c r="V46" s="71">
        <f t="shared" ref="V46:V48" si="314">+S46/P46</f>
        <v>0.80078666976522739</v>
      </c>
      <c r="W46" s="68">
        <v>9208.5309269999998</v>
      </c>
      <c r="X46" s="74">
        <v>8179.7344400000002</v>
      </c>
      <c r="Y46" s="74">
        <v>8179.7344400000002</v>
      </c>
      <c r="Z46" s="74">
        <v>8104.2238850000003</v>
      </c>
      <c r="AA46" s="70">
        <f t="shared" ref="AA46:AA48" si="315">+X46/W46</f>
        <v>0.88827789197259432</v>
      </c>
      <c r="AB46" s="70">
        <f t="shared" ref="AB46:AB48" si="316">+Y46/W46</f>
        <v>0.88827789197259432</v>
      </c>
      <c r="AC46" s="71">
        <f t="shared" ref="AC46:AC48" si="317">+Z46/W46</f>
        <v>0.88007782666374057</v>
      </c>
      <c r="AD46" s="68">
        <v>9038.9310860000005</v>
      </c>
      <c r="AE46" s="74">
        <v>8567.193158</v>
      </c>
      <c r="AF46" s="74">
        <v>8567.1931559999994</v>
      </c>
      <c r="AG46" s="74">
        <v>8529.2871329999998</v>
      </c>
      <c r="AH46" s="70">
        <f t="shared" ref="AH46:AH48" si="318">+AE46/AD46</f>
        <v>0.94781042984931541</v>
      </c>
      <c r="AI46" s="75">
        <f t="shared" ref="AI46:AI48" si="319">+AF46/AD46</f>
        <v>0.94781042962805029</v>
      </c>
      <c r="AJ46" s="76">
        <f t="shared" ref="AJ46:AJ48" si="320">+AG46/AD46</f>
        <v>0.94361678962356887</v>
      </c>
      <c r="AK46" s="68">
        <v>11535.672017000001</v>
      </c>
      <c r="AL46" s="74">
        <v>11050.412886120001</v>
      </c>
      <c r="AM46" s="74">
        <v>11037.098175120002</v>
      </c>
      <c r="AN46" s="74">
        <v>11030.62507362</v>
      </c>
      <c r="AO46" s="70">
        <f t="shared" ref="AO46:AO48" si="321">+AL46/AK46</f>
        <v>0.95793403885227679</v>
      </c>
      <c r="AP46" s="69">
        <f t="shared" ref="AP46:AP48" si="322">+AM46/AK46</f>
        <v>0.95677981818959001</v>
      </c>
      <c r="AQ46" s="75">
        <f t="shared" ref="AQ46:AQ48" si="323">+AN46/AK46</f>
        <v>0.95621868039974456</v>
      </c>
      <c r="AR46" s="68">
        <v>13044.046</v>
      </c>
      <c r="AS46" s="74">
        <v>11992.83653771</v>
      </c>
      <c r="AT46" s="74">
        <v>11991.427978549998</v>
      </c>
      <c r="AU46" s="74">
        <v>11943.734552549999</v>
      </c>
      <c r="AV46" s="70">
        <f t="shared" ref="AV46:AV48" si="324">+AS46/AR46</f>
        <v>0.91941078233778073</v>
      </c>
      <c r="AW46" s="69">
        <f t="shared" ref="AW46:AW48" si="325">+AT46/AR46</f>
        <v>0.91930279750240063</v>
      </c>
      <c r="AX46" s="75">
        <f t="shared" ref="AX46:AX48" si="326">+AU46/AR46</f>
        <v>0.91564646065722233</v>
      </c>
      <c r="AY46" s="68">
        <v>12331.28</v>
      </c>
      <c r="AZ46" s="74">
        <v>11814.74602273</v>
      </c>
      <c r="BA46" s="74">
        <v>11796.66701673</v>
      </c>
      <c r="BB46" s="74">
        <v>11766.158019729999</v>
      </c>
      <c r="BC46" s="70">
        <f t="shared" ref="BC46:BC48" si="327">+AZ46/AY46</f>
        <v>0.95811189290406185</v>
      </c>
      <c r="BD46" s="69">
        <f t="shared" ref="BD46:BD48" si="328">+BA46/AY46</f>
        <v>0.95664578346530116</v>
      </c>
      <c r="BE46" s="75">
        <f t="shared" ref="BE46:BE48" si="329">+BB46/AY46</f>
        <v>0.95417166909923368</v>
      </c>
      <c r="BF46" s="68">
        <v>13748.267</v>
      </c>
      <c r="BG46" s="74">
        <v>13284.859411309999</v>
      </c>
      <c r="BH46" s="74">
        <v>13284.01808131</v>
      </c>
      <c r="BI46" s="74">
        <v>13161.512040309999</v>
      </c>
      <c r="BJ46" s="70">
        <f t="shared" ref="BJ46:BJ48" si="330">+BG46/BF46</f>
        <v>0.9662933816538477</v>
      </c>
      <c r="BK46" s="70">
        <f t="shared" ref="BK46:BK48" si="331">+BH46/BF46</f>
        <v>0.9662321863046448</v>
      </c>
      <c r="BL46" s="71">
        <f t="shared" ref="BL46:BL48" si="332">+BI46/BF46</f>
        <v>0.95732153298375711</v>
      </c>
      <c r="BM46" s="68">
        <v>14498.607</v>
      </c>
      <c r="BN46" s="74">
        <v>13812.3215583</v>
      </c>
      <c r="BO46" s="74">
        <v>13807.396678139999</v>
      </c>
      <c r="BP46" s="74">
        <v>13778.58112115</v>
      </c>
      <c r="BQ46" s="70">
        <f t="shared" ref="BQ46:BQ48" si="333">+BN46/BM46</f>
        <v>0.95266542215400418</v>
      </c>
      <c r="BR46" s="70">
        <f t="shared" ref="BR46:BR48" si="334">+BO46/BM46</f>
        <v>0.95232574261375591</v>
      </c>
      <c r="BS46" s="71">
        <f t="shared" ref="BS46:BS48" si="335">+BP46/BM46</f>
        <v>0.95033827188708542</v>
      </c>
      <c r="BT46" s="68">
        <v>13004.826418000001</v>
      </c>
      <c r="BU46" s="74">
        <v>12666.36652867</v>
      </c>
      <c r="BV46" s="74">
        <v>12665.259828669999</v>
      </c>
      <c r="BW46" s="74">
        <v>12597.89581027</v>
      </c>
      <c r="BX46" s="70">
        <f t="shared" ref="BX46:BX48" si="336">+BU46/BT46</f>
        <v>0.97397428628024296</v>
      </c>
      <c r="BY46" s="70">
        <f t="shared" ref="BY46:BY48" si="337">+BV46/BT46</f>
        <v>0.97388918710518069</v>
      </c>
      <c r="BZ46" s="71">
        <f t="shared" ref="BZ46:BZ48" si="338">+BW46/BT46</f>
        <v>0.96870926264984458</v>
      </c>
      <c r="CA46" s="68">
        <v>16325.605450999999</v>
      </c>
      <c r="CB46" s="74">
        <v>14880.17881831</v>
      </c>
      <c r="CC46" s="74">
        <v>14876.681851379999</v>
      </c>
      <c r="CD46" s="74">
        <v>14825.934591839999</v>
      </c>
      <c r="CE46" s="70">
        <f t="shared" ref="CE46:CE48" si="339">+CB46/CA46</f>
        <v>0.9114626016763463</v>
      </c>
      <c r="CF46" s="70">
        <f t="shared" ref="CF46:CF48" si="340">+CC46/CA46</f>
        <v>0.91124840031392229</v>
      </c>
      <c r="CG46" s="71">
        <f t="shared" ref="CG46:CG48" si="341">+CD46/CA46</f>
        <v>0.9081399545235157</v>
      </c>
      <c r="CH46" s="68">
        <v>17607.357</v>
      </c>
      <c r="CI46" s="74">
        <v>16464.458508</v>
      </c>
      <c r="CJ46" s="74">
        <v>16214.6886189</v>
      </c>
      <c r="CK46" s="74">
        <v>16132.314397799999</v>
      </c>
      <c r="CL46" s="70">
        <f t="shared" ref="CL46:CL48" si="342">+CI46/CH46</f>
        <v>0.93508971891692771</v>
      </c>
      <c r="CM46" s="70">
        <f t="shared" ref="CM46:CM48" si="343">+CJ46/CH46</f>
        <v>0.92090417766278043</v>
      </c>
      <c r="CN46" s="71">
        <f t="shared" ref="CN46:CN48" si="344">+CK46/CH46</f>
        <v>0.91622577981465358</v>
      </c>
      <c r="CO46" s="68">
        <v>19528.400000000001</v>
      </c>
      <c r="CP46" s="74">
        <v>6022.5115386800007</v>
      </c>
      <c r="CQ46" s="74">
        <v>5663.8585447899995</v>
      </c>
      <c r="CR46" s="74">
        <v>5663.6304837899997</v>
      </c>
      <c r="CS46" s="70">
        <f t="shared" ref="CS46:CS48" si="345">+CP46/CO46</f>
        <v>0.30839759215706358</v>
      </c>
      <c r="CT46" s="70">
        <f t="shared" ref="CT46:CT48" si="346">+CQ46/CO46</f>
        <v>0.29003187894502364</v>
      </c>
      <c r="CU46" s="71">
        <f t="shared" ref="CU46:CU48" si="347">+CR46/CO46</f>
        <v>0.29002020051770749</v>
      </c>
    </row>
    <row r="47" spans="1:99" hidden="1" x14ac:dyDescent="0.3">
      <c r="A47" s="67" t="s">
        <v>51</v>
      </c>
      <c r="B47" s="68">
        <v>6880</v>
      </c>
      <c r="C47" s="74">
        <v>6599.7893750000003</v>
      </c>
      <c r="D47" s="74">
        <v>6599.7893750000003</v>
      </c>
      <c r="E47" s="74">
        <v>6456.2906999999996</v>
      </c>
      <c r="F47" s="69">
        <f t="shared" si="306"/>
        <v>0.95927171148255819</v>
      </c>
      <c r="G47" s="70">
        <f t="shared" si="307"/>
        <v>0.95927171148255819</v>
      </c>
      <c r="H47" s="71">
        <f t="shared" si="308"/>
        <v>0.93841434593023254</v>
      </c>
      <c r="I47" s="68">
        <v>5360</v>
      </c>
      <c r="J47" s="74">
        <v>5260.7350420000002</v>
      </c>
      <c r="K47" s="74">
        <v>5240.1180219999997</v>
      </c>
      <c r="L47" s="74">
        <v>5078.9927470100001</v>
      </c>
      <c r="M47" s="69">
        <f t="shared" si="309"/>
        <v>0.98148041828358212</v>
      </c>
      <c r="N47" s="70">
        <f t="shared" si="310"/>
        <v>0.97763395932835817</v>
      </c>
      <c r="O47" s="71">
        <f t="shared" si="311"/>
        <v>0.9475732736958955</v>
      </c>
      <c r="P47" s="68">
        <v>3030</v>
      </c>
      <c r="Q47" s="74">
        <v>1944.0262700000001</v>
      </c>
      <c r="R47" s="74">
        <v>1928.419181</v>
      </c>
      <c r="S47" s="74">
        <v>1920.2814370000001</v>
      </c>
      <c r="T47" s="70">
        <f t="shared" si="312"/>
        <v>0.64159282838283827</v>
      </c>
      <c r="U47" s="70">
        <f t="shared" si="313"/>
        <v>0.63644197392739277</v>
      </c>
      <c r="V47" s="71">
        <f t="shared" si="314"/>
        <v>0.63375624983498358</v>
      </c>
      <c r="W47" s="68">
        <v>3120.9</v>
      </c>
      <c r="X47" s="74">
        <v>2713.0606400000001</v>
      </c>
      <c r="Y47" s="74">
        <v>2674.3996400000001</v>
      </c>
      <c r="Z47" s="74">
        <v>1798.261994</v>
      </c>
      <c r="AA47" s="70">
        <f t="shared" si="315"/>
        <v>0.86931995257778205</v>
      </c>
      <c r="AB47" s="70">
        <f t="shared" si="316"/>
        <v>0.85693217981992376</v>
      </c>
      <c r="AC47" s="71">
        <f t="shared" si="317"/>
        <v>0.57619981223365047</v>
      </c>
      <c r="AD47" s="68">
        <v>3163.2176009999998</v>
      </c>
      <c r="AE47" s="74">
        <v>3059.0476588299998</v>
      </c>
      <c r="AF47" s="74">
        <v>3005.4605138299999</v>
      </c>
      <c r="AG47" s="74">
        <v>2825.31964083</v>
      </c>
      <c r="AH47" s="70">
        <f t="shared" si="318"/>
        <v>0.9670683603502116</v>
      </c>
      <c r="AI47" s="75">
        <f t="shared" si="319"/>
        <v>0.9501276525775123</v>
      </c>
      <c r="AJ47" s="76">
        <f t="shared" si="320"/>
        <v>0.89317903388525066</v>
      </c>
      <c r="AK47" s="68">
        <v>4010</v>
      </c>
      <c r="AL47" s="74">
        <v>3971.2266864899998</v>
      </c>
      <c r="AM47" s="74">
        <v>3795.6822862399999</v>
      </c>
      <c r="AN47" s="74">
        <v>3637.0559812399997</v>
      </c>
      <c r="AO47" s="70">
        <f t="shared" si="321"/>
        <v>0.99033084451122189</v>
      </c>
      <c r="AP47" s="69">
        <f t="shared" si="322"/>
        <v>0.94655418609476305</v>
      </c>
      <c r="AQ47" s="75">
        <f t="shared" si="323"/>
        <v>0.9069965040498752</v>
      </c>
      <c r="AR47" s="68">
        <v>4008</v>
      </c>
      <c r="AS47" s="74">
        <v>3993.8033591500002</v>
      </c>
      <c r="AT47" s="74">
        <v>3803.18466915</v>
      </c>
      <c r="AU47" s="74">
        <v>3743.5551721500001</v>
      </c>
      <c r="AV47" s="70">
        <f t="shared" si="324"/>
        <v>0.99645792393962085</v>
      </c>
      <c r="AW47" s="69">
        <f t="shared" si="325"/>
        <v>0.94889837054640713</v>
      </c>
      <c r="AX47" s="75">
        <f t="shared" si="326"/>
        <v>0.9340207515344312</v>
      </c>
      <c r="AY47" s="68">
        <v>4963.9973030000001</v>
      </c>
      <c r="AZ47" s="74">
        <v>4895.77197824</v>
      </c>
      <c r="BA47" s="74">
        <v>4443.9236702399994</v>
      </c>
      <c r="BB47" s="74">
        <v>4327.5340602400001</v>
      </c>
      <c r="BC47" s="70">
        <f t="shared" si="327"/>
        <v>0.98625597062295578</v>
      </c>
      <c r="BD47" s="69">
        <f t="shared" si="328"/>
        <v>0.89523087926625311</v>
      </c>
      <c r="BE47" s="75">
        <f t="shared" si="329"/>
        <v>0.87178412801003091</v>
      </c>
      <c r="BF47" s="68">
        <v>9835.5430749999996</v>
      </c>
      <c r="BG47" s="74">
        <v>9176.2695652300008</v>
      </c>
      <c r="BH47" s="74">
        <v>8009.2448219099997</v>
      </c>
      <c r="BI47" s="74">
        <v>7965.6835819099997</v>
      </c>
      <c r="BJ47" s="70">
        <f t="shared" si="330"/>
        <v>0.93297029917486296</v>
      </c>
      <c r="BK47" s="70">
        <f t="shared" si="331"/>
        <v>0.81431648062910855</v>
      </c>
      <c r="BL47" s="71">
        <f t="shared" si="332"/>
        <v>0.8098875192928785</v>
      </c>
      <c r="BM47" s="68">
        <v>10000</v>
      </c>
      <c r="BN47" s="74">
        <v>9820.111919949999</v>
      </c>
      <c r="BO47" s="74">
        <v>9569.9960139399991</v>
      </c>
      <c r="BP47" s="74">
        <v>9348.1535970599998</v>
      </c>
      <c r="BQ47" s="70">
        <f t="shared" si="333"/>
        <v>0.98201119199499987</v>
      </c>
      <c r="BR47" s="70">
        <f t="shared" si="334"/>
        <v>0.95699960139399987</v>
      </c>
      <c r="BS47" s="71">
        <f t="shared" si="335"/>
        <v>0.93481535970599994</v>
      </c>
      <c r="BT47" s="68">
        <v>10785.1</v>
      </c>
      <c r="BU47" s="74">
        <v>10373.742424919999</v>
      </c>
      <c r="BV47" s="74">
        <v>10077.12261692</v>
      </c>
      <c r="BW47" s="74">
        <v>9386.6839601600004</v>
      </c>
      <c r="BX47" s="70">
        <f t="shared" si="336"/>
        <v>0.96185871479355767</v>
      </c>
      <c r="BY47" s="70">
        <f t="shared" si="337"/>
        <v>0.93435597416064753</v>
      </c>
      <c r="BZ47" s="71">
        <f t="shared" si="338"/>
        <v>0.87033814801531739</v>
      </c>
      <c r="CA47" s="68">
        <v>12304.54</v>
      </c>
      <c r="CB47" s="74">
        <v>11181.586151309999</v>
      </c>
      <c r="CC47" s="74">
        <v>11161.595664009999</v>
      </c>
      <c r="CD47" s="74">
        <v>10608.70081036</v>
      </c>
      <c r="CE47" s="70">
        <f t="shared" si="339"/>
        <v>0.90873662496200569</v>
      </c>
      <c r="CF47" s="70">
        <f t="shared" si="340"/>
        <v>0.90711198175713992</v>
      </c>
      <c r="CG47" s="71">
        <f t="shared" si="341"/>
        <v>0.86217776612209795</v>
      </c>
      <c r="CH47" s="68">
        <v>13039.03584</v>
      </c>
      <c r="CI47" s="74">
        <v>11447.524863619999</v>
      </c>
      <c r="CJ47" s="74">
        <v>11384.68482742</v>
      </c>
      <c r="CK47" s="74">
        <v>11124.94620144</v>
      </c>
      <c r="CL47" s="70">
        <f t="shared" si="342"/>
        <v>0.87794258748045584</v>
      </c>
      <c r="CM47" s="70">
        <f t="shared" si="343"/>
        <v>0.87312320996120518</v>
      </c>
      <c r="CN47" s="71">
        <f t="shared" si="344"/>
        <v>0.85320313081062893</v>
      </c>
      <c r="CO47" s="68">
        <v>13952</v>
      </c>
      <c r="CP47" s="74">
        <v>7803.0010229999998</v>
      </c>
      <c r="CQ47" s="74">
        <v>1132.79979654</v>
      </c>
      <c r="CR47" s="74">
        <v>1100.12696854</v>
      </c>
      <c r="CS47" s="70">
        <f t="shared" si="345"/>
        <v>0.55927472928612387</v>
      </c>
      <c r="CT47" s="70">
        <f t="shared" si="346"/>
        <v>8.1192645967603214E-2</v>
      </c>
      <c r="CU47" s="71">
        <f t="shared" si="347"/>
        <v>7.8850843502006884E-2</v>
      </c>
    </row>
    <row r="48" spans="1:99" s="24" customFormat="1" hidden="1" x14ac:dyDescent="0.3">
      <c r="A48" s="77" t="s">
        <v>52</v>
      </c>
      <c r="B48" s="78">
        <f>+B46+B47</f>
        <v>17549.313999999998</v>
      </c>
      <c r="C48" s="94">
        <f>+C46+C47</f>
        <v>16883.679122900001</v>
      </c>
      <c r="D48" s="94">
        <f>+D46+D47</f>
        <v>16874.679122900001</v>
      </c>
      <c r="E48" s="94">
        <f>+E46+E47</f>
        <v>16730.936247899997</v>
      </c>
      <c r="F48" s="79">
        <f t="shared" si="306"/>
        <v>0.96207060417860224</v>
      </c>
      <c r="G48" s="80">
        <f t="shared" si="307"/>
        <v>0.96155776361970635</v>
      </c>
      <c r="H48" s="81">
        <f t="shared" si="308"/>
        <v>0.95336696624722761</v>
      </c>
      <c r="I48" s="78">
        <f>+I46+I47</f>
        <v>16089.4</v>
      </c>
      <c r="J48" s="94">
        <f>+J46+J47</f>
        <v>15329.806514489999</v>
      </c>
      <c r="K48" s="94">
        <f>+K46+K47</f>
        <v>15309.189494489998</v>
      </c>
      <c r="L48" s="94">
        <f>+L46+L47</f>
        <v>15023.757175899998</v>
      </c>
      <c r="M48" s="79">
        <f t="shared" si="309"/>
        <v>0.95278919751451263</v>
      </c>
      <c r="N48" s="80">
        <f t="shared" si="310"/>
        <v>0.95150779360883553</v>
      </c>
      <c r="O48" s="81">
        <f t="shared" si="311"/>
        <v>0.93376739815655019</v>
      </c>
      <c r="P48" s="78">
        <f>+P46+P47</f>
        <v>13086.281999999999</v>
      </c>
      <c r="Q48" s="94">
        <f>+Q46+Q47</f>
        <v>10008.041207</v>
      </c>
      <c r="R48" s="94">
        <f>+R46+R47</f>
        <v>9990.7995680000004</v>
      </c>
      <c r="S48" s="94">
        <f>+S46+S47</f>
        <v>9973.2180100000005</v>
      </c>
      <c r="T48" s="80">
        <f t="shared" si="312"/>
        <v>0.76477346331066387</v>
      </c>
      <c r="U48" s="80">
        <f t="shared" si="313"/>
        <v>0.76345592797098527</v>
      </c>
      <c r="V48" s="81">
        <f t="shared" si="314"/>
        <v>0.7621124174154279</v>
      </c>
      <c r="W48" s="78">
        <f>+W46+W47</f>
        <v>12329.430926999999</v>
      </c>
      <c r="X48" s="94">
        <f>+X46+X47</f>
        <v>10892.79508</v>
      </c>
      <c r="Y48" s="94">
        <f>+Y46+Y47</f>
        <v>10854.13408</v>
      </c>
      <c r="Z48" s="94">
        <f>+Z46+Z47</f>
        <v>9902.4858789999998</v>
      </c>
      <c r="AA48" s="80">
        <f t="shared" si="315"/>
        <v>0.88347914388701132</v>
      </c>
      <c r="AB48" s="80">
        <f t="shared" si="316"/>
        <v>0.88034347605052288</v>
      </c>
      <c r="AC48" s="81">
        <f t="shared" si="317"/>
        <v>0.80315838886892366</v>
      </c>
      <c r="AD48" s="78">
        <f>+AD46+AD47</f>
        <v>12202.148687000001</v>
      </c>
      <c r="AE48" s="94">
        <f>+AE46+AE47</f>
        <v>11626.240816829999</v>
      </c>
      <c r="AF48" s="94">
        <f>+AF46+AF47</f>
        <v>11572.653669829999</v>
      </c>
      <c r="AG48" s="94">
        <f>+AG46+AG47</f>
        <v>11354.606773830001</v>
      </c>
      <c r="AH48" s="80">
        <f t="shared" si="318"/>
        <v>0.95280274934007603</v>
      </c>
      <c r="AI48" s="95">
        <f t="shared" si="319"/>
        <v>0.94841113370134089</v>
      </c>
      <c r="AJ48" s="96">
        <f t="shared" si="320"/>
        <v>0.93054158452658753</v>
      </c>
      <c r="AK48" s="78">
        <f>+AK46+AK47</f>
        <v>15545.672017000001</v>
      </c>
      <c r="AL48" s="94">
        <f>+AL46+AL47</f>
        <v>15021.63957261</v>
      </c>
      <c r="AM48" s="94">
        <f>+AM46+AM47</f>
        <v>14832.780461360002</v>
      </c>
      <c r="AN48" s="94">
        <f>+AN46+AN47</f>
        <v>14667.681054860001</v>
      </c>
      <c r="AO48" s="80">
        <f t="shared" si="321"/>
        <v>0.96629078216644837</v>
      </c>
      <c r="AP48" s="79">
        <f t="shared" si="322"/>
        <v>0.95414212040107271</v>
      </c>
      <c r="AQ48" s="95">
        <f t="shared" si="323"/>
        <v>0.94352183931451328</v>
      </c>
      <c r="AR48" s="78">
        <f>+AR46+AR47</f>
        <v>17052.046000000002</v>
      </c>
      <c r="AS48" s="94">
        <f>+AS46+AS47</f>
        <v>15986.639896860001</v>
      </c>
      <c r="AT48" s="94">
        <f>+AT46+AT47</f>
        <v>15794.612647699998</v>
      </c>
      <c r="AU48" s="94">
        <f>+AU46+AU47</f>
        <v>15687.289724699998</v>
      </c>
      <c r="AV48" s="80">
        <f t="shared" si="324"/>
        <v>0.93752033608518293</v>
      </c>
      <c r="AW48" s="79">
        <f t="shared" si="325"/>
        <v>0.92625909217580082</v>
      </c>
      <c r="AX48" s="95">
        <f t="shared" si="326"/>
        <v>0.91996524784767741</v>
      </c>
      <c r="AY48" s="78">
        <f>+AY46+AY47</f>
        <v>17295.277303000003</v>
      </c>
      <c r="AZ48" s="94">
        <f>+AZ46+AZ47</f>
        <v>16710.518000969998</v>
      </c>
      <c r="BA48" s="94">
        <f>+BA46+BA47</f>
        <v>16240.590686969999</v>
      </c>
      <c r="BB48" s="94">
        <f>+BB46+BB47</f>
        <v>16093.692079969998</v>
      </c>
      <c r="BC48" s="80">
        <f t="shared" si="327"/>
        <v>0.96618965444812077</v>
      </c>
      <c r="BD48" s="79">
        <f t="shared" si="328"/>
        <v>0.93901880857110864</v>
      </c>
      <c r="BE48" s="95">
        <f t="shared" si="329"/>
        <v>0.93052524096727951</v>
      </c>
      <c r="BF48" s="78">
        <f>+BF46+BF47</f>
        <v>23583.810075000001</v>
      </c>
      <c r="BG48" s="94">
        <f>+BG46+BG47</f>
        <v>22461.12897654</v>
      </c>
      <c r="BH48" s="94">
        <f>+BH46+BH47</f>
        <v>21293.262903219998</v>
      </c>
      <c r="BI48" s="94">
        <f>+BI46+BI47</f>
        <v>21127.195622219999</v>
      </c>
      <c r="BJ48" s="80">
        <f t="shared" si="330"/>
        <v>0.95239611009036662</v>
      </c>
      <c r="BK48" s="80">
        <f t="shared" si="331"/>
        <v>0.90287628824622801</v>
      </c>
      <c r="BL48" s="81">
        <f t="shared" si="332"/>
        <v>0.89583470843058843</v>
      </c>
      <c r="BM48" s="78">
        <f>+BM46+BM47</f>
        <v>24498.607</v>
      </c>
      <c r="BN48" s="94">
        <f>+BN46+BN47</f>
        <v>23632.433478250001</v>
      </c>
      <c r="BO48" s="94">
        <f>+BO46+BO47</f>
        <v>23377.39269208</v>
      </c>
      <c r="BP48" s="94">
        <f>+BP46+BP47</f>
        <v>23126.734718209998</v>
      </c>
      <c r="BQ48" s="80">
        <f t="shared" si="333"/>
        <v>0.96464396846114564</v>
      </c>
      <c r="BR48" s="80">
        <f t="shared" si="334"/>
        <v>0.95423354854747455</v>
      </c>
      <c r="BS48" s="81">
        <f t="shared" si="335"/>
        <v>0.94400202910353226</v>
      </c>
      <c r="BT48" s="78">
        <f>+BT46+BT47</f>
        <v>23789.926418000003</v>
      </c>
      <c r="BU48" s="94">
        <f>+BU46+BU47</f>
        <v>23040.108953589999</v>
      </c>
      <c r="BV48" s="94">
        <f>+BV46+BV47</f>
        <v>22742.382445589999</v>
      </c>
      <c r="BW48" s="94">
        <f>+BW46+BW47</f>
        <v>21984.579770429998</v>
      </c>
      <c r="BX48" s="80">
        <f t="shared" si="336"/>
        <v>0.96848172410307776</v>
      </c>
      <c r="BY48" s="80">
        <f t="shared" si="337"/>
        <v>0.95596690994313427</v>
      </c>
      <c r="BZ48" s="81">
        <f t="shared" si="338"/>
        <v>0.9241129789201854</v>
      </c>
      <c r="CA48" s="78">
        <f>+CA46+CA47</f>
        <v>28630.145451</v>
      </c>
      <c r="CB48" s="94">
        <f>+CB46+CB47</f>
        <v>26061.764969619999</v>
      </c>
      <c r="CC48" s="94">
        <f>+CC46+CC47</f>
        <v>26038.27751539</v>
      </c>
      <c r="CD48" s="94">
        <f>+CD46+CD47</f>
        <v>25434.635402200001</v>
      </c>
      <c r="CE48" s="80">
        <f t="shared" si="339"/>
        <v>0.91029104320214715</v>
      </c>
      <c r="CF48" s="80">
        <f t="shared" si="340"/>
        <v>0.9094706682491035</v>
      </c>
      <c r="CG48" s="81">
        <f t="shared" si="341"/>
        <v>0.88838652411776742</v>
      </c>
      <c r="CH48" s="78">
        <f>+CH46+CH47</f>
        <v>30646.39284</v>
      </c>
      <c r="CI48" s="94">
        <f>+CI46+CI47</f>
        <v>27911.983371620001</v>
      </c>
      <c r="CJ48" s="94">
        <f>+CJ46+CJ47</f>
        <v>27599.373446320002</v>
      </c>
      <c r="CK48" s="94">
        <f>+CK46+CK47</f>
        <v>27257.260599239999</v>
      </c>
      <c r="CL48" s="80">
        <f t="shared" si="342"/>
        <v>0.91077548726024882</v>
      </c>
      <c r="CM48" s="80">
        <f t="shared" si="343"/>
        <v>0.90057494173660146</v>
      </c>
      <c r="CN48" s="81">
        <f t="shared" si="344"/>
        <v>0.88941170797965918</v>
      </c>
      <c r="CO48" s="78">
        <f>+CO46+CO47</f>
        <v>33480.400000000001</v>
      </c>
      <c r="CP48" s="94">
        <f>+CP46+CP47</f>
        <v>13825.51256168</v>
      </c>
      <c r="CQ48" s="94">
        <f>+CQ46+CQ47</f>
        <v>6796.6583413299995</v>
      </c>
      <c r="CR48" s="94">
        <f>+CR46+CR47</f>
        <v>6763.75745233</v>
      </c>
      <c r="CS48" s="80">
        <f t="shared" si="345"/>
        <v>0.41294347025961453</v>
      </c>
      <c r="CT48" s="80">
        <f t="shared" si="346"/>
        <v>0.20300409616760848</v>
      </c>
      <c r="CU48" s="81">
        <f t="shared" si="347"/>
        <v>0.20202140513046438</v>
      </c>
    </row>
    <row r="49" spans="1:99" hidden="1" x14ac:dyDescent="0.3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</row>
    <row r="50" spans="1:99" s="26" customFormat="1" ht="18" hidden="1" customHeight="1" x14ac:dyDescent="0.3">
      <c r="A50" s="97" t="s">
        <v>53</v>
      </c>
      <c r="B50" s="98">
        <f>+B33+B44+B48</f>
        <v>3079534.6006909995</v>
      </c>
      <c r="C50" s="98">
        <f>+C33+C44+C48</f>
        <v>3068204.4207714903</v>
      </c>
      <c r="D50" s="98">
        <f>+D33+D44+D48</f>
        <v>3011096.0409867503</v>
      </c>
      <c r="E50" s="98">
        <f>+E33+E44+E48</f>
        <v>2083908.1193947701</v>
      </c>
      <c r="F50" s="99">
        <f t="shared" ref="F50" si="348">+C50/B50</f>
        <v>0.99632081421752272</v>
      </c>
      <c r="G50" s="100">
        <f t="shared" ref="G50" si="349">+D50/B50</f>
        <v>0.9777763303296243</v>
      </c>
      <c r="H50" s="101">
        <f t="shared" ref="H50" si="350">+E50/B50</f>
        <v>0.67669579647755007</v>
      </c>
      <c r="I50" s="98">
        <f>+I33+I44+I48</f>
        <v>3596473.8443100001</v>
      </c>
      <c r="J50" s="98">
        <f>+J33+J44+J48</f>
        <v>3553875.0065144897</v>
      </c>
      <c r="K50" s="98">
        <f>+K33+K44+K48</f>
        <v>3478035.6294944896</v>
      </c>
      <c r="L50" s="98">
        <f>+L33+L44+L48</f>
        <v>2012634.5990179903</v>
      </c>
      <c r="M50" s="99">
        <f t="shared" ref="M50" si="351">+J50/I50</f>
        <v>0.98815538784943302</v>
      </c>
      <c r="N50" s="100">
        <f t="shared" ref="N50" si="352">+K50/I50</f>
        <v>0.96706823963063371</v>
      </c>
      <c r="O50" s="101">
        <f t="shared" ref="O50" si="353">+L50/I50</f>
        <v>0.55961330073404814</v>
      </c>
      <c r="P50" s="98">
        <f>+P33+P44+P48</f>
        <v>3718866.7800000003</v>
      </c>
      <c r="Q50" s="98">
        <f>+Q33+Q44+Q48</f>
        <v>3703315.6162070003</v>
      </c>
      <c r="R50" s="98">
        <f>+R33+R44+R48</f>
        <v>3668241.8845679997</v>
      </c>
      <c r="S50" s="98">
        <f>+S33+S44+S48</f>
        <v>2229912.9330100003</v>
      </c>
      <c r="T50" s="100">
        <f t="shared" ref="T50" si="354">+Q50/P50</f>
        <v>0.99581830576006813</v>
      </c>
      <c r="U50" s="100">
        <f t="shared" ref="U50" si="355">+R50/P50</f>
        <v>0.98638701023003561</v>
      </c>
      <c r="V50" s="101">
        <f t="shared" ref="V50" si="356">+S50/P50</f>
        <v>0.59962162264118535</v>
      </c>
      <c r="W50" s="98">
        <f>+W33+W44+W48</f>
        <v>3896354.111854</v>
      </c>
      <c r="X50" s="98">
        <f>+X33+X44+X48</f>
        <v>3748936.0695199999</v>
      </c>
      <c r="Y50" s="98">
        <f>+Y33+Y44+Y48</f>
        <v>3682048.7885199999</v>
      </c>
      <c r="Z50" s="98">
        <f>+Z33+Z44+Z48</f>
        <v>2135937.5320499996</v>
      </c>
      <c r="AA50" s="100">
        <f t="shared" ref="AA50" si="357">+X50/W50</f>
        <v>0.96216513230008904</v>
      </c>
      <c r="AB50" s="100">
        <f t="shared" ref="AB50" si="358">+Y50/W50</f>
        <v>0.94499849931965574</v>
      </c>
      <c r="AC50" s="101">
        <f t="shared" ref="AC50" si="359">+Z50/W50</f>
        <v>0.54818876075759382</v>
      </c>
      <c r="AD50" s="98">
        <f>+AD33+AD44+AD48</f>
        <v>3243988.688687</v>
      </c>
      <c r="AE50" s="98">
        <f>+AE33+AE44+AE48</f>
        <v>3234866.3208168303</v>
      </c>
      <c r="AF50" s="98">
        <f>+AF33+AF44+AF48</f>
        <v>3152340.1136698299</v>
      </c>
      <c r="AG50" s="98">
        <f>+AG33+AG44+AG48</f>
        <v>2058921.61677383</v>
      </c>
      <c r="AH50" s="100">
        <f t="shared" ref="AH50" si="360">+AE50/AD50</f>
        <v>0.99718791625199477</v>
      </c>
      <c r="AI50" s="102">
        <f t="shared" ref="AI50" si="361">+AF50/AD50</f>
        <v>0.97174818292776954</v>
      </c>
      <c r="AJ50" s="103">
        <f t="shared" ref="AJ50" si="362">+AG50/AD50</f>
        <v>0.63468828481247752</v>
      </c>
      <c r="AK50" s="98">
        <f>+AK33+AK44+AK48</f>
        <v>3847385.012017</v>
      </c>
      <c r="AL50" s="98">
        <f>+AL33+AL44+AL48</f>
        <v>3844846.5795726101</v>
      </c>
      <c r="AM50" s="98">
        <f>+AM33+AM44+AM48</f>
        <v>3771112.7204613602</v>
      </c>
      <c r="AN50" s="98">
        <f>+AN33+AN44+AN48</f>
        <v>2294670.4310548599</v>
      </c>
      <c r="AO50" s="100">
        <f t="shared" ref="AO50" si="363">+AL50/AK50</f>
        <v>0.99934021876249424</v>
      </c>
      <c r="AP50" s="99">
        <f t="shared" ref="AP50" si="364">+AM50/AK50</f>
        <v>0.98017555006389812</v>
      </c>
      <c r="AQ50" s="102">
        <f t="shared" ref="AQ50" si="365">+AN50/AK50</f>
        <v>0.59642339508202058</v>
      </c>
      <c r="AR50" s="98">
        <f>+AR33+AR44+AR48</f>
        <v>3805344.8978110002</v>
      </c>
      <c r="AS50" s="98">
        <f>+AS33+AS44+AS48</f>
        <v>3791483.8826937298</v>
      </c>
      <c r="AT50" s="98">
        <f>+AT33+AT44+AT48</f>
        <v>2307526.0106526902</v>
      </c>
      <c r="AU50" s="98">
        <f>+AU33+AU44+AU48</f>
        <v>2303416.8654582705</v>
      </c>
      <c r="AV50" s="100">
        <f t="shared" ref="AV50" si="366">+AS50/AR50</f>
        <v>0.99635748782580946</v>
      </c>
      <c r="AW50" s="99">
        <f t="shared" ref="AW50" si="367">+AT50/AR50</f>
        <v>0.6063907668343228</v>
      </c>
      <c r="AX50" s="102">
        <f t="shared" ref="AX50" si="368">+AU50/AR50</f>
        <v>0.60531093168014705</v>
      </c>
      <c r="AY50" s="98">
        <f>+AY33+AY44+AY48</f>
        <v>4150672.1263549998</v>
      </c>
      <c r="AZ50" s="98">
        <f>+AZ33+AZ44+AZ48</f>
        <v>4116002.6096054004</v>
      </c>
      <c r="BA50" s="98">
        <f>+BA33+BA44+BA48</f>
        <v>2870224.4798846301</v>
      </c>
      <c r="BB50" s="98">
        <f>+BB33+BB44+BB48</f>
        <v>2870077.5812776303</v>
      </c>
      <c r="BC50" s="100">
        <f t="shared" ref="BC50" si="369">+AZ50/AY50</f>
        <v>0.99164725237402807</v>
      </c>
      <c r="BD50" s="99">
        <f t="shared" ref="BD50" si="370">+BA50/AY50</f>
        <v>0.69150836117840464</v>
      </c>
      <c r="BE50" s="102">
        <f t="shared" ref="BE50" si="371">+BB50/AY50</f>
        <v>0.69147296965565175</v>
      </c>
      <c r="BF50" s="98">
        <f>+BF33+BF44+BF48</f>
        <v>4367675.378358</v>
      </c>
      <c r="BG50" s="98">
        <f>+BG33+BG44+BG48</f>
        <v>4322035.0330608692</v>
      </c>
      <c r="BH50" s="98">
        <f>+BH33+BH44+BH48</f>
        <v>3325265.4324557795</v>
      </c>
      <c r="BI50" s="98">
        <f>+BI33+BI44+BI48</f>
        <v>3319862.2508487799</v>
      </c>
      <c r="BJ50" s="100">
        <f t="shared" ref="BJ50" si="372">+BG50/BF50</f>
        <v>0.98955042640685242</v>
      </c>
      <c r="BK50" s="100">
        <f t="shared" ref="BK50" si="373">+BH50/BF50</f>
        <v>0.76133529724589832</v>
      </c>
      <c r="BL50" s="101">
        <f t="shared" ref="BL50" si="374">+BI50/BF50</f>
        <v>0.76009821318196524</v>
      </c>
      <c r="BM50" s="98">
        <f>+BM33+BM44+BM48</f>
        <v>5976574.6572160004</v>
      </c>
      <c r="BN50" s="98">
        <f>+BN33+BN44+BN48</f>
        <v>5949625.5973174013</v>
      </c>
      <c r="BO50" s="98">
        <f>+BO33+BO44+BO48</f>
        <v>4634478.2164823301</v>
      </c>
      <c r="BP50" s="98">
        <f>+BP33+BP44+BP48</f>
        <v>4630213.5629288303</v>
      </c>
      <c r="BQ50" s="100">
        <f t="shared" ref="BQ50" si="375">+BN50/BM50</f>
        <v>0.99549088542446951</v>
      </c>
      <c r="BR50" s="100">
        <f t="shared" ref="BR50" si="376">+BO50/BM50</f>
        <v>0.77544052944887942</v>
      </c>
      <c r="BS50" s="101">
        <f t="shared" ref="BS50" si="377">+BP50/BM50</f>
        <v>0.77472696795285578</v>
      </c>
      <c r="BT50" s="98">
        <f>+BT33+BT44+BT48</f>
        <v>5824493.1724770004</v>
      </c>
      <c r="BU50" s="98">
        <f>+BU33+BU44+BU48</f>
        <v>5755359.6522980891</v>
      </c>
      <c r="BV50" s="98">
        <f>+BV33+BV44+BV48</f>
        <v>4681199.3901468301</v>
      </c>
      <c r="BW50" s="98">
        <f>+BW33+BW44+BW48</f>
        <v>4675198.3063523099</v>
      </c>
      <c r="BX50" s="100">
        <f t="shared" ref="BX50" si="378">+BU50/BT50</f>
        <v>0.98813055176962106</v>
      </c>
      <c r="BY50" s="100">
        <f t="shared" ref="BY50" si="379">+BV50/BT50</f>
        <v>0.80370931023961378</v>
      </c>
      <c r="BZ50" s="101">
        <f t="shared" ref="BZ50" si="380">+BW50/BT50</f>
        <v>0.80267899161500322</v>
      </c>
      <c r="CA50" s="98">
        <f>+CA33+CA44+CA48</f>
        <v>7950394.3201440005</v>
      </c>
      <c r="CB50" s="98">
        <f>+CB33+CB44+CB48</f>
        <v>7851715.3737236904</v>
      </c>
      <c r="CC50" s="98">
        <f>+CC33+CC44+CC48</f>
        <v>4982252.23349219</v>
      </c>
      <c r="CD50" s="98">
        <f>+CD33+CD44+CD48</f>
        <v>4971177.0493430002</v>
      </c>
      <c r="CE50" s="100">
        <f t="shared" ref="CE50" si="381">+CB50/CA50</f>
        <v>0.98758816953641082</v>
      </c>
      <c r="CF50" s="100">
        <f t="shared" ref="CF50" si="382">+CC50/CA50</f>
        <v>0.62666731143996257</v>
      </c>
      <c r="CG50" s="101">
        <f t="shared" ref="CG50" si="383">+CD50/CA50</f>
        <v>0.6252742756101386</v>
      </c>
      <c r="CH50" s="98">
        <f>+CH33+CH44+CH48</f>
        <v>9141143.1007189993</v>
      </c>
      <c r="CI50" s="98">
        <f>+CI33+CI44+CI48</f>
        <v>9078128.7330291383</v>
      </c>
      <c r="CJ50" s="98">
        <f>+CJ33+CJ44+CJ48</f>
        <v>5369428.8155781599</v>
      </c>
      <c r="CK50" s="98">
        <f>+CK33+CK44+CK48</f>
        <v>5369056.6442079591</v>
      </c>
      <c r="CL50" s="100">
        <f t="shared" ref="CL50" si="384">+CI50/CH50</f>
        <v>0.99310651118841964</v>
      </c>
      <c r="CM50" s="100">
        <f t="shared" ref="CM50" si="385">+CJ50/CH50</f>
        <v>0.58739139694201115</v>
      </c>
      <c r="CN50" s="101">
        <f t="shared" ref="CN50" si="386">+CK50/CH50</f>
        <v>0.58735068306562821</v>
      </c>
      <c r="CO50" s="98">
        <f>+CO33+CO44+CO48</f>
        <v>8728554.778690001</v>
      </c>
      <c r="CP50" s="98">
        <f>+CP33+CP44+CP48</f>
        <v>4727052.6510209795</v>
      </c>
      <c r="CQ50" s="98">
        <f>+CQ33+CQ44+CQ48</f>
        <v>1907036.4757188</v>
      </c>
      <c r="CR50" s="98">
        <f>+CR33+CR44+CR48</f>
        <v>1906984.6664174702</v>
      </c>
      <c r="CS50" s="100">
        <f t="shared" ref="CS50" si="387">+CP50/CO50</f>
        <v>0.541561893219902</v>
      </c>
      <c r="CT50" s="100">
        <f t="shared" ref="CT50" si="388">+CQ50/CO50</f>
        <v>0.21848250071989717</v>
      </c>
      <c r="CU50" s="101">
        <f t="shared" ref="CU50" si="389">+CR50/CO50</f>
        <v>0.21847656510940455</v>
      </c>
    </row>
    <row r="51" spans="1:99" ht="21" hidden="1" x14ac:dyDescent="0.4">
      <c r="A51" s="104" t="s">
        <v>64</v>
      </c>
      <c r="B51" s="105"/>
      <c r="C51" s="105"/>
      <c r="D51" s="105"/>
      <c r="E51" s="105">
        <f t="shared" ref="E51:BP51" si="390">+E15-E50</f>
        <v>0</v>
      </c>
      <c r="F51" s="105">
        <f t="shared" si="390"/>
        <v>1.3659664332976718E-7</v>
      </c>
      <c r="G51" s="105">
        <f t="shared" si="390"/>
        <v>0</v>
      </c>
      <c r="H51" s="105">
        <f t="shared" si="390"/>
        <v>0</v>
      </c>
      <c r="I51" s="105">
        <f t="shared" si="390"/>
        <v>0</v>
      </c>
      <c r="J51" s="105">
        <f t="shared" si="390"/>
        <v>-1.9999999552965164E-2</v>
      </c>
      <c r="K51" s="105">
        <f t="shared" si="390"/>
        <v>0</v>
      </c>
      <c r="L51" s="105">
        <f t="shared" si="390"/>
        <v>0</v>
      </c>
      <c r="M51" s="105">
        <f t="shared" si="390"/>
        <v>-5.5610023252938845E-9</v>
      </c>
      <c r="N51" s="105">
        <f t="shared" si="390"/>
        <v>0</v>
      </c>
      <c r="O51" s="105">
        <f t="shared" si="390"/>
        <v>0</v>
      </c>
      <c r="P51" s="105">
        <f t="shared" si="390"/>
        <v>0</v>
      </c>
      <c r="Q51" s="105">
        <f t="shared" si="390"/>
        <v>0</v>
      </c>
      <c r="R51" s="105">
        <f t="shared" si="390"/>
        <v>0</v>
      </c>
      <c r="S51" s="105">
        <f t="shared" si="390"/>
        <v>0</v>
      </c>
      <c r="T51" s="105">
        <f t="shared" si="390"/>
        <v>0</v>
      </c>
      <c r="U51" s="105">
        <f t="shared" si="390"/>
        <v>0</v>
      </c>
      <c r="V51" s="105">
        <f t="shared" si="390"/>
        <v>0</v>
      </c>
      <c r="W51" s="105">
        <f t="shared" si="390"/>
        <v>0</v>
      </c>
      <c r="X51" s="105">
        <f t="shared" si="390"/>
        <v>0</v>
      </c>
      <c r="Y51" s="105">
        <f t="shared" si="390"/>
        <v>0</v>
      </c>
      <c r="Z51" s="105">
        <f t="shared" si="390"/>
        <v>0</v>
      </c>
      <c r="AA51" s="105">
        <f t="shared" si="390"/>
        <v>0</v>
      </c>
      <c r="AB51" s="105">
        <f t="shared" si="390"/>
        <v>0</v>
      </c>
      <c r="AC51" s="105">
        <f t="shared" si="390"/>
        <v>0</v>
      </c>
      <c r="AD51" s="105">
        <f t="shared" si="390"/>
        <v>0</v>
      </c>
      <c r="AE51" s="105">
        <f t="shared" si="390"/>
        <v>0</v>
      </c>
      <c r="AF51" s="105">
        <f t="shared" si="390"/>
        <v>0</v>
      </c>
      <c r="AG51" s="105">
        <f t="shared" si="390"/>
        <v>0</v>
      </c>
      <c r="AH51" s="105">
        <f t="shared" si="390"/>
        <v>0</v>
      </c>
      <c r="AI51" s="105">
        <f t="shared" si="390"/>
        <v>0</v>
      </c>
      <c r="AJ51" s="105">
        <f t="shared" si="390"/>
        <v>0</v>
      </c>
      <c r="AK51" s="105">
        <f t="shared" si="390"/>
        <v>0</v>
      </c>
      <c r="AL51" s="105">
        <f t="shared" si="390"/>
        <v>0</v>
      </c>
      <c r="AM51" s="105">
        <f t="shared" si="390"/>
        <v>0</v>
      </c>
      <c r="AN51" s="105">
        <f t="shared" si="390"/>
        <v>0</v>
      </c>
      <c r="AO51" s="105">
        <f t="shared" si="390"/>
        <v>0</v>
      </c>
      <c r="AP51" s="105">
        <f t="shared" si="390"/>
        <v>0</v>
      </c>
      <c r="AQ51" s="105">
        <f t="shared" si="390"/>
        <v>0</v>
      </c>
      <c r="AR51" s="105">
        <f t="shared" si="390"/>
        <v>250.02528099995106</v>
      </c>
      <c r="AS51" s="105">
        <f t="shared" si="390"/>
        <v>-44508.890124209225</v>
      </c>
      <c r="AT51" s="105">
        <f t="shared" si="390"/>
        <v>0</v>
      </c>
      <c r="AU51" s="105">
        <f t="shared" si="390"/>
        <v>0</v>
      </c>
      <c r="AV51" s="105">
        <f t="shared" si="390"/>
        <v>-1.1761105842740038E-2</v>
      </c>
      <c r="AW51" s="105">
        <f t="shared" si="390"/>
        <v>-3.9839506026595473E-5</v>
      </c>
      <c r="AX51" s="105">
        <f t="shared" si="390"/>
        <v>-3.9768561511221989E-5</v>
      </c>
      <c r="AY51" s="105">
        <f t="shared" si="390"/>
        <v>-2.1239994093775749E-3</v>
      </c>
      <c r="AZ51" s="105">
        <f t="shared" si="390"/>
        <v>0</v>
      </c>
      <c r="BA51" s="105">
        <f t="shared" si="390"/>
        <v>0</v>
      </c>
      <c r="BB51" s="105">
        <f t="shared" si="390"/>
        <v>0</v>
      </c>
      <c r="BC51" s="105">
        <f t="shared" si="390"/>
        <v>5.0744997093232769E-10</v>
      </c>
      <c r="BD51" s="105">
        <f t="shared" si="390"/>
        <v>3.5386160668338107E-10</v>
      </c>
      <c r="BE51" s="105">
        <f t="shared" si="390"/>
        <v>3.5384339902577722E-10</v>
      </c>
      <c r="BF51" s="105">
        <f t="shared" si="390"/>
        <v>0</v>
      </c>
      <c r="BG51" s="105">
        <f t="shared" si="390"/>
        <v>0</v>
      </c>
      <c r="BH51" s="105">
        <f t="shared" si="390"/>
        <v>0</v>
      </c>
      <c r="BI51" s="105">
        <f t="shared" si="390"/>
        <v>0</v>
      </c>
      <c r="BJ51" s="105">
        <f t="shared" si="390"/>
        <v>0</v>
      </c>
      <c r="BK51" s="105">
        <f t="shared" si="390"/>
        <v>0</v>
      </c>
      <c r="BL51" s="105">
        <f t="shared" si="390"/>
        <v>0</v>
      </c>
      <c r="BM51" s="105">
        <f t="shared" si="390"/>
        <v>0</v>
      </c>
      <c r="BN51" s="105">
        <f t="shared" si="390"/>
        <v>0</v>
      </c>
      <c r="BO51" s="105">
        <f t="shared" si="390"/>
        <v>0</v>
      </c>
      <c r="BP51" s="105">
        <f t="shared" si="390"/>
        <v>0</v>
      </c>
      <c r="BQ51" s="105">
        <f t="shared" ref="BQ51:CU51" si="391">+BQ15-BQ50</f>
        <v>0</v>
      </c>
      <c r="BR51" s="105">
        <f t="shared" si="391"/>
        <v>0</v>
      </c>
      <c r="BS51" s="105">
        <f t="shared" si="391"/>
        <v>0</v>
      </c>
      <c r="BT51" s="105">
        <f t="shared" si="391"/>
        <v>0</v>
      </c>
      <c r="BU51" s="105">
        <f t="shared" si="391"/>
        <v>0</v>
      </c>
      <c r="BV51" s="105">
        <f t="shared" si="391"/>
        <v>0</v>
      </c>
      <c r="BW51" s="105">
        <f t="shared" si="391"/>
        <v>0</v>
      </c>
      <c r="BX51" s="105">
        <f t="shared" si="391"/>
        <v>0</v>
      </c>
      <c r="BY51" s="105">
        <f t="shared" si="391"/>
        <v>0</v>
      </c>
      <c r="BZ51" s="105">
        <f t="shared" si="391"/>
        <v>0</v>
      </c>
      <c r="CA51" s="105">
        <f t="shared" si="391"/>
        <v>0</v>
      </c>
      <c r="CB51" s="105">
        <f t="shared" si="391"/>
        <v>0</v>
      </c>
      <c r="CC51" s="105">
        <f t="shared" si="391"/>
        <v>0</v>
      </c>
      <c r="CD51" s="105">
        <f t="shared" si="391"/>
        <v>0</v>
      </c>
      <c r="CE51" s="105">
        <f t="shared" si="391"/>
        <v>0</v>
      </c>
      <c r="CF51" s="105">
        <f t="shared" si="391"/>
        <v>0</v>
      </c>
      <c r="CG51" s="105">
        <f t="shared" si="391"/>
        <v>0</v>
      </c>
      <c r="CH51" s="105">
        <f t="shared" si="391"/>
        <v>0</v>
      </c>
      <c r="CI51" s="105">
        <f t="shared" si="391"/>
        <v>0</v>
      </c>
      <c r="CJ51" s="105">
        <f t="shared" si="391"/>
        <v>0</v>
      </c>
      <c r="CK51" s="105">
        <f t="shared" si="391"/>
        <v>0</v>
      </c>
      <c r="CL51" s="105">
        <f t="shared" si="391"/>
        <v>0</v>
      </c>
      <c r="CM51" s="105">
        <f t="shared" si="391"/>
        <v>0</v>
      </c>
      <c r="CN51" s="105">
        <f t="shared" si="391"/>
        <v>0</v>
      </c>
      <c r="CO51" s="105">
        <f t="shared" si="391"/>
        <v>0</v>
      </c>
      <c r="CP51" s="105">
        <f t="shared" si="391"/>
        <v>0</v>
      </c>
      <c r="CQ51" s="105">
        <f t="shared" si="391"/>
        <v>0</v>
      </c>
      <c r="CR51" s="105">
        <f t="shared" si="391"/>
        <v>0</v>
      </c>
      <c r="CS51" s="105">
        <f t="shared" si="391"/>
        <v>0</v>
      </c>
      <c r="CT51" s="105">
        <f t="shared" si="391"/>
        <v>0</v>
      </c>
      <c r="CU51" s="105">
        <f t="shared" si="391"/>
        <v>0</v>
      </c>
    </row>
    <row r="52" spans="1:99" hidden="1" x14ac:dyDescent="0.3">
      <c r="A52" s="30" t="s">
        <v>62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</row>
    <row r="53" spans="1:99" hidden="1" x14ac:dyDescent="0.3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</row>
    <row r="54" spans="1:99" hidden="1" x14ac:dyDescent="0.3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131" t="s">
        <v>61</v>
      </c>
      <c r="AZ54" s="131"/>
      <c r="BA54" s="131"/>
      <c r="BB54" s="131"/>
      <c r="BC54" s="131"/>
      <c r="BD54" s="131"/>
      <c r="BE54" s="131"/>
      <c r="BF54" s="131"/>
      <c r="BG54" s="131"/>
      <c r="BH54" s="131"/>
      <c r="BI54" s="131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</row>
    <row r="55" spans="1:99" s="27" customFormat="1" ht="27.6" hidden="1" x14ac:dyDescent="0.3">
      <c r="A55" s="106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7">
        <v>2019</v>
      </c>
      <c r="AZ55" s="107">
        <v>2020</v>
      </c>
      <c r="BA55" s="108" t="s">
        <v>54</v>
      </c>
      <c r="BB55" s="107">
        <v>2021</v>
      </c>
      <c r="BC55" s="108" t="s">
        <v>55</v>
      </c>
      <c r="BD55" s="107">
        <v>2022</v>
      </c>
      <c r="BE55" s="108" t="s">
        <v>56</v>
      </c>
      <c r="BF55" s="107">
        <v>2023</v>
      </c>
      <c r="BG55" s="108" t="s">
        <v>57</v>
      </c>
      <c r="BH55" s="107">
        <v>2024</v>
      </c>
      <c r="BI55" s="108" t="s">
        <v>58</v>
      </c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</row>
    <row r="56" spans="1:99" s="28" customFormat="1" x14ac:dyDescent="0.3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36">
        <v>4150672.1263549998</v>
      </c>
      <c r="AZ56" s="36">
        <v>4367675.378358</v>
      </c>
      <c r="BA56" s="110">
        <f>+(+AZ56/AY56)-1</f>
        <v>5.2281472830658426E-2</v>
      </c>
      <c r="BB56" s="36">
        <v>5976574.6572160004</v>
      </c>
      <c r="BC56" s="110">
        <f>+(BB56/AZ56)-1</f>
        <v>0.36836512320264414</v>
      </c>
      <c r="BD56" s="36">
        <v>5824493.1724770004</v>
      </c>
      <c r="BE56" s="110">
        <f>+(BD56/BB56)-1</f>
        <v>-2.544626202491751E-2</v>
      </c>
      <c r="BF56" s="36">
        <v>7952437.0050280001</v>
      </c>
      <c r="BG56" s="110">
        <f>+(BF56/BD56)-1</f>
        <v>0.36534403415671668</v>
      </c>
      <c r="BH56" s="36">
        <v>9763642.3419489991</v>
      </c>
      <c r="BI56" s="110">
        <f>+(BH56/BF56)-1</f>
        <v>0.22775475439489146</v>
      </c>
      <c r="BJ56" s="109"/>
      <c r="BK56" s="109"/>
      <c r="BL56" s="109"/>
      <c r="BM56" s="109"/>
      <c r="BN56" s="109"/>
      <c r="BO56" s="109"/>
      <c r="BP56" s="109"/>
      <c r="BQ56" s="109"/>
      <c r="BR56" s="109"/>
      <c r="BS56" s="109"/>
      <c r="BT56" s="109"/>
      <c r="BU56" s="109"/>
      <c r="BV56" s="109"/>
      <c r="BW56" s="109"/>
      <c r="BX56" s="109"/>
      <c r="BY56" s="109"/>
      <c r="BZ56" s="109"/>
      <c r="CA56" s="109"/>
      <c r="CB56" s="109"/>
      <c r="CC56" s="109"/>
      <c r="CD56" s="109"/>
      <c r="CE56" s="109"/>
      <c r="CF56" s="109"/>
      <c r="CG56" s="109"/>
      <c r="CH56" s="109"/>
      <c r="CI56" s="109"/>
      <c r="CJ56" s="109"/>
      <c r="CK56" s="109"/>
      <c r="CO56" s="114" t="s">
        <v>67</v>
      </c>
    </row>
    <row r="57" spans="1:99" x14ac:dyDescent="0.3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</row>
    <row r="58" spans="1:99" x14ac:dyDescent="0.3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</row>
    <row r="59" spans="1:99" x14ac:dyDescent="0.3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</row>
    <row r="60" spans="1:99" x14ac:dyDescent="0.3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</row>
  </sheetData>
  <mergeCells count="21">
    <mergeCell ref="I3:O3"/>
    <mergeCell ref="P3:V3"/>
    <mergeCell ref="W3:AC3"/>
    <mergeCell ref="AD3:AJ3"/>
    <mergeCell ref="AK3:AQ3"/>
    <mergeCell ref="CH3:CN3"/>
    <mergeCell ref="CO3:CU3"/>
    <mergeCell ref="A4:A5"/>
    <mergeCell ref="A23:A24"/>
    <mergeCell ref="AY54:BI54"/>
    <mergeCell ref="BT22:BZ22"/>
    <mergeCell ref="CA22:CG22"/>
    <mergeCell ref="CH22:CN22"/>
    <mergeCell ref="CO22:CU22"/>
    <mergeCell ref="AR3:AX3"/>
    <mergeCell ref="AY3:BE3"/>
    <mergeCell ref="BF3:BL3"/>
    <mergeCell ref="BM3:BS3"/>
    <mergeCell ref="BT3:BZ3"/>
    <mergeCell ref="CA3:CG3"/>
    <mergeCell ref="B3:H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122adb-9633-4a0e-b266-9920b4c27fe4">
      <Terms xmlns="http://schemas.microsoft.com/office/infopath/2007/PartnerControls"/>
    </lcf76f155ced4ddcb4097134ff3c332f>
    <TaxCatchAll xmlns="52ef8960-e02b-4856-a657-55e72c926cd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F44FAB1F634E4BB84F30CACA954592" ma:contentTypeVersion="11" ma:contentTypeDescription="Crear nuevo documento." ma:contentTypeScope="" ma:versionID="692ebd99684f270c67545628b0f0b40f">
  <xsd:schema xmlns:xsd="http://www.w3.org/2001/XMLSchema" xmlns:xs="http://www.w3.org/2001/XMLSchema" xmlns:p="http://schemas.microsoft.com/office/2006/metadata/properties" xmlns:ns2="fb122adb-9633-4a0e-b266-9920b4c27fe4" xmlns:ns3="52ef8960-e02b-4856-a657-55e72c926cd1" targetNamespace="http://schemas.microsoft.com/office/2006/metadata/properties" ma:root="true" ma:fieldsID="ee007d56611b488b35d5c2ddb9a26e94" ns2:_="" ns3:_="">
    <xsd:import namespace="fb122adb-9633-4a0e-b266-9920b4c27fe4"/>
    <xsd:import namespace="52ef8960-e02b-4856-a657-55e72c926c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122adb-9633-4a0e-b266-9920b4c27f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bc45cb4-c21a-49bb-988e-5b402dd8a9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ef8960-e02b-4856-a657-55e72c926cd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ec02444-5d18-4553-b43d-719e3d1c1a1a}" ma:internalName="TaxCatchAll" ma:showField="CatchAllData" ma:web="52ef8960-e02b-4856-a657-55e72c926c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58E2FE-378E-4290-964E-BA7931A1442E}">
  <ds:schemaRefs>
    <ds:schemaRef ds:uri="http://schemas.microsoft.com/office/2006/metadata/properties"/>
    <ds:schemaRef ds:uri="http://schemas.microsoft.com/office/infopath/2007/PartnerControls"/>
    <ds:schemaRef ds:uri="fb122adb-9633-4a0e-b266-9920b4c27fe4"/>
    <ds:schemaRef ds:uri="52ef8960-e02b-4856-a657-55e72c926cd1"/>
  </ds:schemaRefs>
</ds:datastoreItem>
</file>

<file path=customXml/itemProps2.xml><?xml version="1.0" encoding="utf-8"?>
<ds:datastoreItem xmlns:ds="http://schemas.openxmlformats.org/officeDocument/2006/customXml" ds:itemID="{7F0AB934-6CED-4E71-B52E-BA47710482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670FAE-DAD6-4733-9740-2FD2DBFCD7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122adb-9633-4a0e-b266-9920b4c27fe4"/>
    <ds:schemaRef ds:uri="52ef8960-e02b-4856-a657-55e72c926c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Hist 2018-2025</vt:lpstr>
      <vt:lpstr>Hist 2018- a 31-03-2025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oswaldo rojas</dc:creator>
  <cp:lastModifiedBy>German Alberto Diaz Pinto</cp:lastModifiedBy>
  <dcterms:created xsi:type="dcterms:W3CDTF">2023-12-11T17:17:38Z</dcterms:created>
  <dcterms:modified xsi:type="dcterms:W3CDTF">2026-07-14T14:36:11Z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0x010100E8F44FAB1F634E4BB84F30CACA954592</vt:lpwstr>
  </property>
</Properties>
</file>