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melia Navarro\OneDrive\Documents\MINVIVIENDA\Solicitudes\2021\Marzo\GTI\"/>
    </mc:Choice>
  </mc:AlternateContent>
  <xr:revisionPtr revIDLastSave="0" documentId="13_ncr:1_{2BB1041A-892C-4BAB-9A03-576C03DEBBD6}" xr6:coauthVersionLast="46" xr6:coauthVersionMax="46" xr10:uidLastSave="{00000000-0000-0000-0000-000000000000}"/>
  <bookViews>
    <workbookView xWindow="-120" yWindow="-120" windowWidth="20730" windowHeight="11160" xr2:uid="{ED3D17A9-CB04-4368-8F22-05BB94EBC875}"/>
  </bookViews>
  <sheets>
    <sheet name="Entrega" sheetId="1" r:id="rId1"/>
  </sheets>
  <externalReferences>
    <externalReference r:id="rId2"/>
  </externalReferences>
  <definedNames>
    <definedName name="invent">[1]Datos!$A:$AS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C6" i="1"/>
  <c r="A26" i="1"/>
  <c r="E27" i="1"/>
  <c r="E26" i="1"/>
  <c r="A19" i="1"/>
  <c r="H17" i="1"/>
  <c r="F17" i="1"/>
  <c r="D17" i="1"/>
  <c r="B17" i="1"/>
  <c r="F15" i="1"/>
  <c r="D15" i="1"/>
  <c r="B15" i="1"/>
  <c r="H14" i="1"/>
  <c r="F14" i="1"/>
  <c r="D14" i="1"/>
  <c r="B14" i="1"/>
  <c r="H13" i="1"/>
  <c r="F13" i="1"/>
  <c r="D13" i="1"/>
  <c r="B13" i="1"/>
  <c r="G11" i="1"/>
  <c r="E11" i="1"/>
  <c r="C11" i="1"/>
  <c r="G10" i="1"/>
  <c r="E10" i="1"/>
  <c r="C10" i="1"/>
  <c r="A10" i="1"/>
  <c r="G9" i="1"/>
  <c r="E9" i="1"/>
  <c r="C9" i="1"/>
  <c r="C7" i="1"/>
  <c r="A7" i="1"/>
  <c r="H6" i="1"/>
  <c r="E6" i="1"/>
  <c r="H5" i="1"/>
</calcChain>
</file>

<file path=xl/sharedStrings.xml><?xml version="1.0" encoding="utf-8"?>
<sst xmlns="http://schemas.openxmlformats.org/spreadsheetml/2006/main" count="49" uniqueCount="42">
  <si>
    <t>ITEM</t>
  </si>
  <si>
    <t>DATOS</t>
  </si>
  <si>
    <t>Nombre</t>
  </si>
  <si>
    <t>Piso</t>
  </si>
  <si>
    <t>ARANDA</t>
  </si>
  <si>
    <t>Tipo Usu</t>
  </si>
  <si>
    <t>Sede</t>
  </si>
  <si>
    <t>Dependencia</t>
  </si>
  <si>
    <t>EQUIPO</t>
  </si>
  <si>
    <t>FECHA ENTREGA</t>
  </si>
  <si>
    <t>Tipo</t>
  </si>
  <si>
    <t>Serial</t>
  </si>
  <si>
    <t>Modelo</t>
  </si>
  <si>
    <t>Marca</t>
  </si>
  <si>
    <t>Placa</t>
  </si>
  <si>
    <t>SO</t>
  </si>
  <si>
    <t>RAM</t>
  </si>
  <si>
    <t>Procesador</t>
  </si>
  <si>
    <t>Disco</t>
  </si>
  <si>
    <t>COMPONENTES</t>
  </si>
  <si>
    <t>Monitor</t>
  </si>
  <si>
    <t>Teclado</t>
  </si>
  <si>
    <t>Mouse</t>
  </si>
  <si>
    <t>Cargador</t>
  </si>
  <si>
    <t>OTROS</t>
  </si>
  <si>
    <t>Guaya</t>
  </si>
  <si>
    <t>Maleta</t>
  </si>
  <si>
    <t>Diadema</t>
  </si>
  <si>
    <t>Hostname</t>
  </si>
  <si>
    <t>OBSERVACIONES</t>
  </si>
  <si>
    <t>POLITICA DE SOFTWARE</t>
  </si>
  <si>
    <t>“Ningún servidor público, contratista o personal externo; podrá instalar software en los equipos que sean propiedad del Ministerio, sin la previa autorización por parte del Grupo de Soporte Técnico y Apoyo Informático y la correspondiente licencia del software correspondiente"</t>
  </si>
  <si>
    <t>MANIFIESTO</t>
  </si>
  <si>
    <t>ENTREGA</t>
  </si>
  <si>
    <t>RECIBE</t>
  </si>
  <si>
    <t>Cédula</t>
  </si>
  <si>
    <r>
      <t>La Oficina de TIC, ha</t>
    </r>
    <r>
      <rPr>
        <sz val="11"/>
        <rFont val="Arial"/>
        <family val="2"/>
      </rPr>
      <t>ce entrega de los recursos de TI relacionados en este documento y a su vez el usuario recibe a satisfacción y manifiesta según revisión realizada las siguientes condiciones</t>
    </r>
    <r>
      <rPr>
        <sz val="11"/>
        <color theme="1"/>
        <rFont val="Arial"/>
        <family val="2"/>
      </rPr>
      <t xml:space="preserve">:
</t>
    </r>
    <r>
      <rPr>
        <b/>
        <sz val="11"/>
        <rFont val="Arial"/>
        <family val="2"/>
      </rPr>
      <t xml:space="preserve">PRIMERO: </t>
    </r>
    <r>
      <rPr>
        <sz val="11"/>
        <rFont val="Arial"/>
        <family val="2"/>
      </rPr>
      <t xml:space="preserve">Que el computador recibido cuenta con el software base debidamente instalado y licenciado, además  está prohibido instalar software no licenciado y software de uso libre.
</t>
    </r>
    <r>
      <rPr>
        <b/>
        <sz val="11"/>
        <rFont val="Arial"/>
        <family val="2"/>
      </rPr>
      <t xml:space="preserve">
SEGUNDO:</t>
    </r>
    <r>
      <rPr>
        <sz val="11"/>
        <rFont val="Arial"/>
        <family val="2"/>
      </rPr>
      <t xml:space="preserve"> Que utilizará el hardware y software para el desempeño único y exclusivo de las funciones relacionadas con su cargo en el Ministerio de Vivienda, Ciudad y Territorio.
</t>
    </r>
    <r>
      <rPr>
        <b/>
        <sz val="11"/>
        <rFont val="Arial"/>
        <family val="2"/>
      </rPr>
      <t xml:space="preserve">
TERCERO: </t>
    </r>
    <r>
      <rPr>
        <sz val="11"/>
        <rFont val="Arial"/>
        <family val="2"/>
      </rPr>
      <t>Que</t>
    </r>
    <r>
      <rPr>
        <b/>
        <sz val="11"/>
        <rFont val="Arial"/>
        <family val="2"/>
      </rPr>
      <t xml:space="preserve"> </t>
    </r>
    <r>
      <rPr>
        <sz val="11"/>
        <rFont val="Arial"/>
        <family val="2"/>
      </rPr>
      <t xml:space="preserve">cuidará del buen estado de los equipos recibidos para su correcto funcionamiento, evitando derramar sustancias  liquidas y/o comestibles, etc, sobre cualquier elemento informático. Evitará que los equipos sean golpeados o expuestos a ambientes hostiles (temperatura, humedad, presión, etc.), que puedan afectar su funcionamiento.
</t>
    </r>
    <r>
      <rPr>
        <b/>
        <sz val="11"/>
        <rFont val="Arial"/>
        <family val="2"/>
      </rPr>
      <t xml:space="preserve">
CUARTO: </t>
    </r>
    <r>
      <rPr>
        <sz val="11"/>
        <rFont val="Arial"/>
        <family val="2"/>
      </rPr>
      <t xml:space="preserve">Los elementos recibidos vienen con componentes adicionales que se relacionan en este documento, se entregan como un todo integrado, esto quiere decir que no intercambiará partes (monitor, teclado, mouse, cargadores, etc.), entre equipos ni usuarios. Cualquier traslado o cambio de componentes debe estar autorizado por el área de </t>
    </r>
    <r>
      <rPr>
        <b/>
        <sz val="11"/>
        <rFont val="Arial"/>
        <family val="2"/>
      </rPr>
      <t>Recursos Fisicos</t>
    </r>
    <r>
      <rPr>
        <sz val="11"/>
        <rFont val="Arial"/>
        <family val="2"/>
      </rPr>
      <t xml:space="preserve"> y deberá notificarlo al </t>
    </r>
    <r>
      <rPr>
        <b/>
        <sz val="11"/>
        <rFont val="Arial"/>
        <family val="2"/>
      </rPr>
      <t>Grupo de Soporte Técnico y Apoyo Informático</t>
    </r>
    <r>
      <rPr>
        <sz val="11"/>
        <rFont val="Arial"/>
        <family val="2"/>
      </rPr>
      <t xml:space="preserve"> ya que MINVIVIENDA debe llevar un estricto control del inventario y responsables de los equipos.
</t>
    </r>
    <r>
      <rPr>
        <b/>
        <sz val="11"/>
        <rFont val="Arial"/>
        <family val="2"/>
      </rPr>
      <t>QUINTO</t>
    </r>
    <r>
      <rPr>
        <sz val="11"/>
        <rFont val="Arial"/>
        <family val="2"/>
      </rPr>
      <t xml:space="preserve">: Daré estricto cumplimiento a las políticas generales de seguridad de la Información y la guia de uso y acceso a servicios Informaticos, precisamente buscando resguardar la información confiada por el Ministerio de Vivienda Ciudad y Territorio en desarrollo de mis actividades.
</t>
    </r>
    <r>
      <rPr>
        <b/>
        <sz val="11"/>
        <rFont val="Arial"/>
        <family val="2"/>
      </rPr>
      <t>SEXTO</t>
    </r>
    <r>
      <rPr>
        <sz val="11"/>
        <rFont val="Arial"/>
        <family val="2"/>
      </rPr>
      <t>: Me responsabilizo de los equipos informáticos portátiles entregados bajo mi custodia y durante mi permanencia en las instalaciones del Ministerio de Vivienda Ciudad y Territorio. Fuera de las instalaciones del Ministerio de Vivienda Ciudad y Territorio asumiré los costos en caso de pérdida, robo o daño.
En conocimiento de lo anterior, manifiesto a conformidad haber recibido la asesoría pertinente por parte del ingeniero de soporte con el fin de dar un uso adecuado al equipo de cómputo.</t>
    </r>
  </si>
  <si>
    <r>
      <t xml:space="preserve">FORMATO: </t>
    </r>
    <r>
      <rPr>
        <sz val="11"/>
        <color indexed="8"/>
        <rFont val="Arial"/>
        <family val="2"/>
      </rPr>
      <t xml:space="preserve">ASIGNACIÓN DE EQUIPO DE CÓMPUTO
</t>
    </r>
    <r>
      <rPr>
        <b/>
        <sz val="11"/>
        <color indexed="8"/>
        <rFont val="Arial"/>
        <family val="2"/>
      </rPr>
      <t xml:space="preserve">PROCESO: </t>
    </r>
    <r>
      <rPr>
        <sz val="11"/>
        <color indexed="8"/>
        <rFont val="Arial"/>
        <family val="2"/>
      </rPr>
      <t>GESTIÓN DE TECNOLOGÍAS DE LA INFORMACIÓN Y LAS COMUNICACIONES</t>
    </r>
  </si>
  <si>
    <t>Versión: 9.0</t>
  </si>
  <si>
    <t>Código: GTI-F-05</t>
  </si>
  <si>
    <t>Fecha: 26/03/2021</t>
  </si>
  <si>
    <t>Grupo de Apoyo Tecnológico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</si>
</sst>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Arial"/>
      <family val="2"/>
    </font>
    <font>
      <b/>
      <sz val="11"/>
      <color theme="1"/>
      <name val="Arial"/>
      <family val="2"/>
    </font>
    <font>
      <sz val="11"/>
      <color indexed="8"/>
      <name val="Arial"/>
      <family val="2"/>
    </font>
    <font>
      <b/>
      <sz val="11"/>
      <color indexed="8"/>
      <name val="Arial"/>
      <family val="2"/>
    </font>
    <font>
      <b/>
      <sz val="11"/>
      <name val="Arial"/>
      <family val="2"/>
    </font>
    <font>
      <sz val="11"/>
      <name val="Arial"/>
      <family val="2"/>
    </font>
    <font>
      <b/>
      <sz val="11"/>
      <color theme="0"/>
      <name val="Arial"/>
      <family val="2"/>
    </font>
  </fonts>
  <fills count="5">
    <fill>
      <patternFill patternType="none"/>
    </fill>
    <fill>
      <patternFill patternType="gray125"/>
    </fill>
    <fill>
      <patternFill patternType="solid">
        <fgColor theme="6" tint="0.39997558519241921"/>
        <bgColor indexed="64"/>
      </patternFill>
    </fill>
    <fill>
      <patternFill patternType="solid">
        <fgColor rgb="FF003399"/>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vertical="center"/>
    </xf>
    <xf numFmtId="0" fontId="2"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2"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cellXfs>
  <cellStyles count="1">
    <cellStyle name="Normal" xfId="0" builtinId="0"/>
  </cellStyles>
  <dxfs count="1">
    <dxf>
      <font>
        <color theme="0"/>
      </font>
    </dxf>
  </dxfs>
  <tableStyles count="0" defaultTableStyle="TableStyleMedium2" defaultPivotStyle="PivotStyleLight16"/>
  <colors>
    <mruColors>
      <color rgb="FF003399"/>
      <color rgb="FF3399FF"/>
      <color rgb="FF0033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52916</xdr:colOff>
      <xdr:row>0</xdr:row>
      <xdr:rowOff>370417</xdr:rowOff>
    </xdr:from>
    <xdr:to>
      <xdr:col>0</xdr:col>
      <xdr:colOff>1653116</xdr:colOff>
      <xdr:row>1</xdr:row>
      <xdr:rowOff>367242</xdr:rowOff>
    </xdr:to>
    <xdr:pic>
      <xdr:nvPicPr>
        <xdr:cNvPr id="2" name="Imagen 1" descr="cid:image002.jpg@01D4BF06.3DA3F010">
          <a:extLst>
            <a:ext uri="{FF2B5EF4-FFF2-40B4-BE49-F238E27FC236}">
              <a16:creationId xmlns:a16="http://schemas.microsoft.com/office/drawing/2014/main" id="{6AF8AB9E-DA29-47DA-8B7D-D5956066D09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6" y="370417"/>
          <a:ext cx="1600200" cy="38840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SI-F-04%20Asignacion%20de%20Equipo%20de%20C&#243;mputo%208.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Datos"/>
      <sheetName val="Entrega"/>
      <sheetName val="Devolucion"/>
    </sheetNames>
    <sheetDataSet>
      <sheetData sheetId="0" refreshError="1"/>
      <sheetData sheetId="1">
        <row r="1">
          <cell r="A1" t="str">
            <v>Item</v>
          </cell>
          <cell r="B1" t="str">
            <v>Aranda</v>
          </cell>
          <cell r="C1" t="str">
            <v>Serial</v>
          </cell>
          <cell r="D1" t="str">
            <v>Placa</v>
          </cell>
          <cell r="E1" t="str">
            <v>Marca</v>
          </cell>
          <cell r="F1" t="str">
            <v>Modelo</v>
          </cell>
          <cell r="G1" t="str">
            <v>Procesador</v>
          </cell>
          <cell r="H1" t="str">
            <v>Ram</v>
          </cell>
          <cell r="I1" t="str">
            <v>Disco</v>
          </cell>
          <cell r="J1" t="str">
            <v>SO</v>
          </cell>
          <cell r="K1" t="str">
            <v>Tipo</v>
          </cell>
          <cell r="L1" t="str">
            <v>Hostname</v>
          </cell>
          <cell r="M1" t="str">
            <v>Monitor</v>
          </cell>
          <cell r="N1" t="str">
            <v>Serial M</v>
          </cell>
          <cell r="O1" t="str">
            <v>Placa M</v>
          </cell>
          <cell r="P1" t="str">
            <v>Teclado</v>
          </cell>
          <cell r="Q1" t="str">
            <v>Serial T</v>
          </cell>
          <cell r="R1" t="str">
            <v>Placa T</v>
          </cell>
          <cell r="S1" t="str">
            <v>Mouse</v>
          </cell>
          <cell r="T1" t="str">
            <v>Serial Mo</v>
          </cell>
          <cell r="U1" t="str">
            <v>Placa Mo</v>
          </cell>
          <cell r="V1" t="str">
            <v>Cargador</v>
          </cell>
          <cell r="W1" t="str">
            <v>Serial C</v>
          </cell>
          <cell r="X1" t="str">
            <v>Guaya</v>
          </cell>
          <cell r="Y1" t="str">
            <v>Maleta</v>
          </cell>
          <cell r="Z1" t="str">
            <v>Diadema</v>
          </cell>
          <cell r="AA1" t="str">
            <v>Estado</v>
          </cell>
          <cell r="AB1" t="str">
            <v>Nombre</v>
          </cell>
          <cell r="AC1" t="str">
            <v>Cedula</v>
          </cell>
          <cell r="AD1" t="str">
            <v>Dependencia</v>
          </cell>
          <cell r="AE1" t="str">
            <v>Tipo</v>
          </cell>
          <cell r="AF1" t="str">
            <v>Sede</v>
          </cell>
          <cell r="AG1" t="str">
            <v>Piso</v>
          </cell>
          <cell r="AH1" t="str">
            <v>Observaciones</v>
          </cell>
          <cell r="AI1" t="str">
            <v>Ing. Soporte</v>
          </cell>
          <cell r="AJ1" t="str">
            <v>Fecha entrega</v>
          </cell>
          <cell r="AK1" t="str">
            <v>Correo</v>
          </cell>
          <cell r="AL1" t="str">
            <v>Nombre</v>
          </cell>
          <cell r="AM1" t="str">
            <v>Cedula</v>
          </cell>
          <cell r="AN1" t="str">
            <v>Dependencia</v>
          </cell>
          <cell r="AO1" t="str">
            <v>Tipo</v>
          </cell>
          <cell r="AP1" t="str">
            <v>Cargo</v>
          </cell>
          <cell r="AQ1" t="str">
            <v>Sede</v>
          </cell>
          <cell r="AR1" t="str">
            <v>Piso</v>
          </cell>
          <cell r="AS1" t="str">
            <v>Fecha devolucion</v>
          </cell>
        </row>
        <row r="2">
          <cell r="A2">
            <v>1</v>
          </cell>
          <cell r="B2">
            <v>26975</v>
          </cell>
          <cell r="C2" t="str">
            <v>B35ZCP2</v>
          </cell>
          <cell r="D2">
            <v>112961</v>
          </cell>
          <cell r="E2" t="str">
            <v>DELL</v>
          </cell>
          <cell r="F2" t="str">
            <v>Optiplex 3050</v>
          </cell>
          <cell r="G2" t="str">
            <v>Core I7</v>
          </cell>
          <cell r="H2" t="str">
            <v>16 GB</v>
          </cell>
          <cell r="I2" t="str">
            <v>1 TB</v>
          </cell>
          <cell r="J2" t="str">
            <v>Windows 10</v>
          </cell>
          <cell r="K2" t="str">
            <v>Escritorio</v>
          </cell>
          <cell r="L2" t="str">
            <v>DM5ZCP2</v>
          </cell>
          <cell r="M2" t="str">
            <v>DELL</v>
          </cell>
          <cell r="N2" t="str">
            <v>FKSZKN2</v>
          </cell>
          <cell r="O2">
            <v>113026</v>
          </cell>
          <cell r="P2" t="str">
            <v>DELL</v>
          </cell>
          <cell r="Q2" t="str">
            <v>0GRH-A03</v>
          </cell>
          <cell r="R2">
            <v>113153</v>
          </cell>
          <cell r="S2" t="str">
            <v>Genius</v>
          </cell>
          <cell r="T2" t="str">
            <v>X6193201902257</v>
          </cell>
          <cell r="AA2" t="str">
            <v>Asignado</v>
          </cell>
          <cell r="AB2" t="str">
            <v>John Henry Ramirez Ramirez</v>
          </cell>
          <cell r="AC2">
            <v>1032433866</v>
          </cell>
          <cell r="AD2" t="str">
            <v>Oficina de Tecnologias de la Informacion y las Comunicaciones</v>
          </cell>
          <cell r="AE2" t="str">
            <v>Contratista</v>
          </cell>
          <cell r="AF2" t="str">
            <v>Calle 18</v>
          </cell>
          <cell r="AG2">
            <v>5</v>
          </cell>
          <cell r="AH2" t="str">
            <v>Pantalla adicional marca Samsung, Serial 500412R, Placa 109001</v>
          </cell>
          <cell r="AI2" t="str">
            <v>Giovanny A. Ferro M.</v>
          </cell>
          <cell r="AJ2">
            <v>43846</v>
          </cell>
          <cell r="AK2" t="str">
            <v>jhramirez@minvivienda.gov.co</v>
          </cell>
          <cell r="AL2" t="str">
            <v>John Henry Ramirez Ramirez</v>
          </cell>
          <cell r="AM2">
            <v>1032433866</v>
          </cell>
          <cell r="AN2" t="str">
            <v>Oficina de Tecnologias de la Informacion y las Comunicaciones</v>
          </cell>
          <cell r="AO2" t="str">
            <v>Contratista</v>
          </cell>
          <cell r="AP2" t="str">
            <v>Contratista</v>
          </cell>
          <cell r="AQ2" t="str">
            <v>Calle 18</v>
          </cell>
          <cell r="AR2">
            <v>5</v>
          </cell>
          <cell r="AS2">
            <v>43850</v>
          </cell>
        </row>
        <row r="3">
          <cell r="A3">
            <v>2</v>
          </cell>
          <cell r="B3">
            <v>12458</v>
          </cell>
          <cell r="C3" t="str">
            <v>B052DP2</v>
          </cell>
          <cell r="D3">
            <v>113005</v>
          </cell>
          <cell r="E3" t="str">
            <v>DELL</v>
          </cell>
          <cell r="F3" t="str">
            <v>Optiplex 3050</v>
          </cell>
          <cell r="G3" t="str">
            <v>Core I7</v>
          </cell>
          <cell r="H3" t="str">
            <v>16 GB</v>
          </cell>
          <cell r="I3" t="str">
            <v>1 TB</v>
          </cell>
          <cell r="J3" t="str">
            <v>Windows 10</v>
          </cell>
          <cell r="K3" t="str">
            <v>Escritorio</v>
          </cell>
          <cell r="L3" t="str">
            <v>DM52DP2</v>
          </cell>
          <cell r="M3" t="str">
            <v>DELL</v>
          </cell>
          <cell r="N3" t="str">
            <v>DNRZKN2</v>
          </cell>
          <cell r="O3">
            <v>113022</v>
          </cell>
          <cell r="P3" t="str">
            <v>DELL</v>
          </cell>
          <cell r="Q3" t="str">
            <v>0GRN-A03</v>
          </cell>
          <cell r="R3">
            <v>113123</v>
          </cell>
          <cell r="S3" t="str">
            <v>DELL</v>
          </cell>
          <cell r="T3" t="str">
            <v>821-0MHM</v>
          </cell>
          <cell r="U3">
            <v>113217</v>
          </cell>
          <cell r="AA3" t="str">
            <v>Asignado</v>
          </cell>
          <cell r="AB3" t="str">
            <v>Geovanny Alfonso Ferro Marin</v>
          </cell>
          <cell r="AC3">
            <v>79972201</v>
          </cell>
          <cell r="AD3" t="str">
            <v>Grupo de Soporte Tecnico y Apoyo Informatico</v>
          </cell>
          <cell r="AE3" t="str">
            <v>Funcionario</v>
          </cell>
          <cell r="AF3" t="str">
            <v>Calle 18</v>
          </cell>
          <cell r="AG3">
            <v>5</v>
          </cell>
          <cell r="AH3" t="str">
            <v>Pantalla adicional marca Dell, Serial 2NSZKN2, Placa 113032</v>
          </cell>
          <cell r="AI3" t="str">
            <v>Daniel F. Castro M.</v>
          </cell>
          <cell r="AJ3">
            <v>43850</v>
          </cell>
          <cell r="AK3" t="str">
            <v>gferro@minvivienda.gov.co</v>
          </cell>
        </row>
        <row r="4">
          <cell r="A4">
            <v>3</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BA09D-4901-4FC2-892C-FBF9B9E2F05C}">
  <sheetPr>
    <pageSetUpPr fitToPage="1"/>
  </sheetPr>
  <dimension ref="A1:H27"/>
  <sheetViews>
    <sheetView tabSelected="1" zoomScale="90" zoomScaleNormal="90" workbookViewId="0">
      <selection activeCell="A19" sqref="A19:H19"/>
    </sheetView>
  </sheetViews>
  <sheetFormatPr baseColWidth="10" defaultRowHeight="14.25" x14ac:dyDescent="0.25"/>
  <cols>
    <col min="1" max="1" width="25" style="1" customWidth="1"/>
    <col min="2" max="2" width="15.42578125" style="1" customWidth="1"/>
    <col min="3" max="3" width="12.85546875" style="1" customWidth="1"/>
    <col min="4" max="4" width="17.42578125" style="1" customWidth="1"/>
    <col min="5" max="5" width="11.42578125" style="1"/>
    <col min="6" max="6" width="15.140625" style="1" bestFit="1" customWidth="1"/>
    <col min="7" max="16384" width="11.42578125" style="1"/>
  </cols>
  <sheetData>
    <row r="1" spans="1:8" ht="30.75" customHeight="1" x14ac:dyDescent="0.25">
      <c r="A1" s="25"/>
      <c r="B1" s="26" t="s">
        <v>37</v>
      </c>
      <c r="C1" s="27"/>
      <c r="D1" s="27"/>
      <c r="E1" s="27"/>
      <c r="F1" s="27"/>
      <c r="G1" s="25" t="s">
        <v>38</v>
      </c>
      <c r="H1" s="25"/>
    </row>
    <row r="2" spans="1:8" ht="30.75" customHeight="1" x14ac:dyDescent="0.25">
      <c r="A2" s="25"/>
      <c r="B2" s="27"/>
      <c r="C2" s="27"/>
      <c r="D2" s="27"/>
      <c r="E2" s="27"/>
      <c r="F2" s="27"/>
      <c r="G2" s="25" t="s">
        <v>40</v>
      </c>
      <c r="H2" s="25"/>
    </row>
    <row r="3" spans="1:8" ht="30.75" customHeight="1" x14ac:dyDescent="0.25">
      <c r="A3" s="25"/>
      <c r="B3" s="27"/>
      <c r="C3" s="27"/>
      <c r="D3" s="27"/>
      <c r="E3" s="27"/>
      <c r="F3" s="27"/>
      <c r="G3" s="25" t="s">
        <v>39</v>
      </c>
      <c r="H3" s="25"/>
    </row>
    <row r="4" spans="1:8" ht="15" x14ac:dyDescent="0.25">
      <c r="A4" s="3" t="s">
        <v>0</v>
      </c>
      <c r="B4" s="18" t="s">
        <v>1</v>
      </c>
      <c r="C4" s="18"/>
      <c r="D4" s="18"/>
      <c r="E4" s="18"/>
      <c r="F4" s="18"/>
      <c r="G4" s="18"/>
      <c r="H4" s="18"/>
    </row>
    <row r="5" spans="1:8" ht="15" x14ac:dyDescent="0.25">
      <c r="A5" s="4"/>
      <c r="B5" s="2" t="s">
        <v>2</v>
      </c>
      <c r="C5" s="6" t="e">
        <f>VLOOKUP(A5,invent,28,0)</f>
        <v>#N/A</v>
      </c>
      <c r="D5" s="6"/>
      <c r="E5" s="6"/>
      <c r="F5" s="6"/>
      <c r="G5" s="2" t="s">
        <v>3</v>
      </c>
      <c r="H5" s="5" t="e">
        <f>VLOOKUP(A5,invent,33,0)</f>
        <v>#N/A</v>
      </c>
    </row>
    <row r="6" spans="1:8" ht="15" x14ac:dyDescent="0.25">
      <c r="A6" s="3" t="s">
        <v>4</v>
      </c>
      <c r="B6" s="2" t="s">
        <v>35</v>
      </c>
      <c r="C6" s="5" t="e">
        <f>VLOOKUP(A5,invent,29,0)</f>
        <v>#N/A</v>
      </c>
      <c r="D6" s="2" t="s">
        <v>5</v>
      </c>
      <c r="E6" s="6" t="e">
        <f>VLOOKUP(A5,invent,31,0)</f>
        <v>#N/A</v>
      </c>
      <c r="F6" s="6"/>
      <c r="G6" s="2" t="s">
        <v>6</v>
      </c>
      <c r="H6" s="5" t="e">
        <f>VLOOKUP(A5,invent,32,0)</f>
        <v>#N/A</v>
      </c>
    </row>
    <row r="7" spans="1:8" ht="15" x14ac:dyDescent="0.25">
      <c r="A7" s="28" t="e">
        <f>VLOOKUP(A5,invent,2,0)</f>
        <v>#N/A</v>
      </c>
      <c r="B7" s="2" t="s">
        <v>7</v>
      </c>
      <c r="C7" s="6" t="e">
        <f>VLOOKUP(A5,invent,30,0)</f>
        <v>#N/A</v>
      </c>
      <c r="D7" s="6"/>
      <c r="E7" s="6"/>
      <c r="F7" s="6"/>
      <c r="G7" s="6"/>
      <c r="H7" s="6"/>
    </row>
    <row r="8" spans="1:8" ht="15" x14ac:dyDescent="0.25">
      <c r="A8" s="28"/>
      <c r="B8" s="18" t="s">
        <v>8</v>
      </c>
      <c r="C8" s="18"/>
      <c r="D8" s="18"/>
      <c r="E8" s="18"/>
      <c r="F8" s="18"/>
      <c r="G8" s="18"/>
      <c r="H8" s="18"/>
    </row>
    <row r="9" spans="1:8" ht="15" x14ac:dyDescent="0.25">
      <c r="A9" s="3" t="s">
        <v>9</v>
      </c>
      <c r="B9" s="2" t="s">
        <v>10</v>
      </c>
      <c r="C9" s="5" t="e">
        <f>VLOOKUP(A5,invent,11,0)</f>
        <v>#N/A</v>
      </c>
      <c r="D9" s="2" t="s">
        <v>11</v>
      </c>
      <c r="E9" s="5" t="e">
        <f>VLOOKUP(A5,invent,3,0)</f>
        <v>#N/A</v>
      </c>
      <c r="F9" s="2" t="s">
        <v>12</v>
      </c>
      <c r="G9" s="6" t="e">
        <f>VLOOKUP(A5,invent,6,0)</f>
        <v>#N/A</v>
      </c>
      <c r="H9" s="6"/>
    </row>
    <row r="10" spans="1:8" ht="15" x14ac:dyDescent="0.25">
      <c r="A10" s="29" t="e">
        <f>VLOOKUP(A5,invent,36,0)</f>
        <v>#N/A</v>
      </c>
      <c r="B10" s="2" t="s">
        <v>13</v>
      </c>
      <c r="C10" s="5" t="e">
        <f>VLOOKUP(A5,invent,5,0)</f>
        <v>#N/A</v>
      </c>
      <c r="D10" s="2" t="s">
        <v>14</v>
      </c>
      <c r="E10" s="5" t="e">
        <f>VLOOKUP(A5,invent,4,0)</f>
        <v>#N/A</v>
      </c>
      <c r="F10" s="2" t="s">
        <v>15</v>
      </c>
      <c r="G10" s="6" t="e">
        <f>VLOOKUP(A5,invent,10,0)</f>
        <v>#N/A</v>
      </c>
      <c r="H10" s="6"/>
    </row>
    <row r="11" spans="1:8" ht="15" x14ac:dyDescent="0.25">
      <c r="A11" s="29"/>
      <c r="B11" s="2" t="s">
        <v>16</v>
      </c>
      <c r="C11" s="5" t="e">
        <f>VLOOKUP(A5,invent,8,0)</f>
        <v>#N/A</v>
      </c>
      <c r="D11" s="2" t="s">
        <v>17</v>
      </c>
      <c r="E11" s="5" t="e">
        <f>VLOOKUP(A5,invent,7,0)</f>
        <v>#N/A</v>
      </c>
      <c r="F11" s="2" t="s">
        <v>18</v>
      </c>
      <c r="G11" s="6" t="e">
        <f>VLOOKUP(A5,invent,9,0)</f>
        <v>#N/A</v>
      </c>
      <c r="H11" s="6"/>
    </row>
    <row r="12" spans="1:8" ht="15" x14ac:dyDescent="0.25">
      <c r="A12" s="18" t="s">
        <v>19</v>
      </c>
      <c r="B12" s="18"/>
      <c r="C12" s="18"/>
      <c r="D12" s="18"/>
      <c r="E12" s="18"/>
      <c r="F12" s="18"/>
      <c r="G12" s="18"/>
      <c r="H12" s="18"/>
    </row>
    <row r="13" spans="1:8" ht="15" x14ac:dyDescent="0.25">
      <c r="A13" s="2" t="s">
        <v>20</v>
      </c>
      <c r="B13" s="5" t="e">
        <f>VLOOKUP(A5,invent,13,0)</f>
        <v>#N/A</v>
      </c>
      <c r="C13" s="2" t="s">
        <v>21</v>
      </c>
      <c r="D13" s="5" t="e">
        <f>VLOOKUP(A5,invent,16,0)</f>
        <v>#N/A</v>
      </c>
      <c r="E13" s="2" t="s">
        <v>22</v>
      </c>
      <c r="F13" s="5" t="e">
        <f>VLOOKUP(A5,invent,19,0)</f>
        <v>#N/A</v>
      </c>
      <c r="G13" s="2" t="s">
        <v>23</v>
      </c>
      <c r="H13" s="5" t="e">
        <f>VLOOKUP(A5,invent,22,0)</f>
        <v>#N/A</v>
      </c>
    </row>
    <row r="14" spans="1:8" ht="15" x14ac:dyDescent="0.25">
      <c r="A14" s="2" t="s">
        <v>11</v>
      </c>
      <c r="B14" s="5" t="e">
        <f>VLOOKUP(A5,invent,14,0)</f>
        <v>#N/A</v>
      </c>
      <c r="C14" s="2" t="s">
        <v>11</v>
      </c>
      <c r="D14" s="5" t="e">
        <f>VLOOKUP(A5,invent,17,0)</f>
        <v>#N/A</v>
      </c>
      <c r="E14" s="2" t="s">
        <v>11</v>
      </c>
      <c r="F14" s="5" t="e">
        <f>VLOOKUP(A5,invent,20,0)</f>
        <v>#N/A</v>
      </c>
      <c r="G14" s="2" t="s">
        <v>11</v>
      </c>
      <c r="H14" s="5" t="e">
        <f>VLOOKUP(A5,invent,23,0)</f>
        <v>#N/A</v>
      </c>
    </row>
    <row r="15" spans="1:8" ht="15" x14ac:dyDescent="0.25">
      <c r="A15" s="2" t="s">
        <v>14</v>
      </c>
      <c r="B15" s="5" t="e">
        <f>VLOOKUP(A5,invent,15,0)</f>
        <v>#N/A</v>
      </c>
      <c r="C15" s="2" t="s">
        <v>14</v>
      </c>
      <c r="D15" s="5" t="e">
        <f>VLOOKUP(A5,invent,18,0)</f>
        <v>#N/A</v>
      </c>
      <c r="E15" s="2" t="s">
        <v>14</v>
      </c>
      <c r="F15" s="5" t="e">
        <f>VLOOKUP(A5,invent,21,0)</f>
        <v>#N/A</v>
      </c>
      <c r="G15" s="2"/>
      <c r="H15" s="4"/>
    </row>
    <row r="16" spans="1:8" ht="15" x14ac:dyDescent="0.25">
      <c r="A16" s="18" t="s">
        <v>24</v>
      </c>
      <c r="B16" s="18"/>
      <c r="C16" s="18"/>
      <c r="D16" s="18"/>
      <c r="E16" s="18"/>
      <c r="F16" s="18"/>
      <c r="G16" s="18"/>
      <c r="H16" s="18"/>
    </row>
    <row r="17" spans="1:8" ht="15" x14ac:dyDescent="0.25">
      <c r="A17" s="2" t="s">
        <v>25</v>
      </c>
      <c r="B17" s="5" t="e">
        <f>VLOOKUP(A5,invent,24,0)</f>
        <v>#N/A</v>
      </c>
      <c r="C17" s="2" t="s">
        <v>26</v>
      </c>
      <c r="D17" s="5" t="e">
        <f>VLOOKUP(A5,invent,25,0)</f>
        <v>#N/A</v>
      </c>
      <c r="E17" s="2" t="s">
        <v>27</v>
      </c>
      <c r="F17" s="5" t="e">
        <f>VLOOKUP(A5,invent,26,0)</f>
        <v>#N/A</v>
      </c>
      <c r="G17" s="2" t="s">
        <v>28</v>
      </c>
      <c r="H17" s="5" t="e">
        <f>VLOOKUP(A5,invent,12,0)</f>
        <v>#N/A</v>
      </c>
    </row>
    <row r="18" spans="1:8" ht="15" x14ac:dyDescent="0.25">
      <c r="A18" s="18" t="s">
        <v>29</v>
      </c>
      <c r="B18" s="18"/>
      <c r="C18" s="18"/>
      <c r="D18" s="18"/>
      <c r="E18" s="18"/>
      <c r="F18" s="18"/>
      <c r="G18" s="18"/>
      <c r="H18" s="18"/>
    </row>
    <row r="19" spans="1:8" ht="42" customHeight="1" x14ac:dyDescent="0.25">
      <c r="A19" s="7" t="e">
        <f>VLOOKUP(A5,invent,34,0)</f>
        <v>#N/A</v>
      </c>
      <c r="B19" s="8"/>
      <c r="C19" s="8"/>
      <c r="D19" s="8"/>
      <c r="E19" s="8"/>
      <c r="F19" s="8"/>
      <c r="G19" s="8"/>
      <c r="H19" s="9"/>
    </row>
    <row r="20" spans="1:8" ht="15" x14ac:dyDescent="0.25">
      <c r="A20" s="10" t="s">
        <v>30</v>
      </c>
      <c r="B20" s="10"/>
      <c r="C20" s="10"/>
      <c r="D20" s="10"/>
      <c r="E20" s="10"/>
      <c r="F20" s="10"/>
      <c r="G20" s="10"/>
      <c r="H20" s="10"/>
    </row>
    <row r="21" spans="1:8" ht="48.75" customHeight="1" x14ac:dyDescent="0.25">
      <c r="A21" s="11" t="s">
        <v>31</v>
      </c>
      <c r="B21" s="11"/>
      <c r="C21" s="11"/>
      <c r="D21" s="11"/>
      <c r="E21" s="11"/>
      <c r="F21" s="11"/>
      <c r="G21" s="11"/>
      <c r="H21" s="11"/>
    </row>
    <row r="22" spans="1:8" ht="15" x14ac:dyDescent="0.25">
      <c r="A22" s="10" t="s">
        <v>32</v>
      </c>
      <c r="B22" s="10"/>
      <c r="C22" s="10"/>
      <c r="D22" s="10"/>
      <c r="E22" s="10"/>
      <c r="F22" s="10"/>
      <c r="G22" s="10"/>
      <c r="H22" s="10"/>
    </row>
    <row r="23" spans="1:8" ht="227.25" customHeight="1" x14ac:dyDescent="0.25">
      <c r="A23" s="12" t="s">
        <v>36</v>
      </c>
      <c r="B23" s="13"/>
      <c r="C23" s="13"/>
      <c r="D23" s="13"/>
      <c r="E23" s="13"/>
      <c r="F23" s="13"/>
      <c r="G23" s="13"/>
      <c r="H23" s="14"/>
    </row>
    <row r="24" spans="1:8" ht="192" customHeight="1" x14ac:dyDescent="0.25">
      <c r="A24" s="15"/>
      <c r="B24" s="16"/>
      <c r="C24" s="16"/>
      <c r="D24" s="16"/>
      <c r="E24" s="16"/>
      <c r="F24" s="16"/>
      <c r="G24" s="16"/>
      <c r="H24" s="17"/>
    </row>
    <row r="25" spans="1:8" ht="15" x14ac:dyDescent="0.25">
      <c r="A25" s="19" t="s">
        <v>33</v>
      </c>
      <c r="B25" s="20"/>
      <c r="C25" s="20"/>
      <c r="D25" s="21"/>
      <c r="E25" s="18" t="s">
        <v>34</v>
      </c>
      <c r="F25" s="18"/>
      <c r="G25" s="18"/>
      <c r="H25" s="18"/>
    </row>
    <row r="26" spans="1:8" ht="14.25" customHeight="1" x14ac:dyDescent="0.25">
      <c r="A26" s="7" t="e">
        <f>VLOOKUP(A5,invent,35,0)</f>
        <v>#N/A</v>
      </c>
      <c r="B26" s="8"/>
      <c r="C26" s="8"/>
      <c r="D26" s="9"/>
      <c r="E26" s="6" t="e">
        <f>VLOOKUP(A5,invent,28,0)</f>
        <v>#N/A</v>
      </c>
      <c r="F26" s="6"/>
      <c r="G26" s="6"/>
      <c r="H26" s="6"/>
    </row>
    <row r="27" spans="1:8" ht="68.25" customHeight="1" x14ac:dyDescent="0.25">
      <c r="A27" s="22" t="s">
        <v>41</v>
      </c>
      <c r="B27" s="23"/>
      <c r="C27" s="23"/>
      <c r="D27" s="24"/>
      <c r="E27" s="6" t="e">
        <f>VLOOKUP(A5,invent,37,0)</f>
        <v>#N/A</v>
      </c>
      <c r="F27" s="6"/>
      <c r="G27" s="6"/>
      <c r="H27" s="6"/>
    </row>
  </sheetData>
  <mergeCells count="29">
    <mergeCell ref="B4:H4"/>
    <mergeCell ref="A1:A3"/>
    <mergeCell ref="B1:F3"/>
    <mergeCell ref="G1:H1"/>
    <mergeCell ref="G2:H2"/>
    <mergeCell ref="G3:H3"/>
    <mergeCell ref="A18:H18"/>
    <mergeCell ref="C5:F5"/>
    <mergeCell ref="E6:F6"/>
    <mergeCell ref="A7:A8"/>
    <mergeCell ref="C7:H7"/>
    <mergeCell ref="B8:H8"/>
    <mergeCell ref="G9:H9"/>
    <mergeCell ref="A10:A11"/>
    <mergeCell ref="G10:H10"/>
    <mergeCell ref="G11:H11"/>
    <mergeCell ref="A12:H12"/>
    <mergeCell ref="A16:H16"/>
    <mergeCell ref="E27:H27"/>
    <mergeCell ref="A19:H19"/>
    <mergeCell ref="A20:H20"/>
    <mergeCell ref="A21:H21"/>
    <mergeCell ref="A22:H22"/>
    <mergeCell ref="A23:H24"/>
    <mergeCell ref="E25:H25"/>
    <mergeCell ref="E26:H26"/>
    <mergeCell ref="A25:D25"/>
    <mergeCell ref="A26:D26"/>
    <mergeCell ref="A27:D27"/>
  </mergeCells>
  <conditionalFormatting sqref="A1:XFD24 A28:XFD1048576 A25:A27 E25:XFD27">
    <cfRule type="containsErrors" dxfId="0" priority="1">
      <formula>ISERROR(A1)</formula>
    </cfRule>
  </conditionalFormatting>
  <pageMargins left="0.7" right="0.7" top="0.75" bottom="0.75" header="0.3" footer="0.3"/>
  <pageSetup scale="77" fitToHeight="0" orientation="portrait" r:id="rId1"/>
  <ignoredErrors>
    <ignoredError sqref="C6"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ocumento xmlns="2c585cb4-69c6-475f-afa3-5b9e19db3146">Formatos</Tipo_x0020_Documento>
    <Nueva_x0020_columna1 xmlns="2c585cb4-69c6-475f-afa3-5b9e19db3146">Gestión de Tecnologías de la Información y las Comunicaciones</Nueva_x0020_columna1>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3244158B1FF54459726D8C60FE4667A" ma:contentTypeVersion="3" ma:contentTypeDescription="Crear nuevo documento." ma:contentTypeScope="" ma:versionID="5ec8d52b31bc88621628dba4c19f6054">
  <xsd:schema xmlns:xsd="http://www.w3.org/2001/XMLSchema" xmlns:xs="http://www.w3.org/2001/XMLSchema" xmlns:p="http://schemas.microsoft.com/office/2006/metadata/properties" xmlns:ns2="2c585cb4-69c6-475f-afa3-5b9e19db3146" targetNamespace="http://schemas.microsoft.com/office/2006/metadata/properties" ma:root="true" ma:fieldsID="eb0b4f49a39ec106bf533473d0a7f64d" ns2:_="">
    <xsd:import namespace="2c585cb4-69c6-475f-afa3-5b9e19db3146"/>
    <xsd:element name="properties">
      <xsd:complexType>
        <xsd:sequence>
          <xsd:element name="documentManagement">
            <xsd:complexType>
              <xsd:all>
                <xsd:element ref="ns2:Tipo_x0020_Documento" minOccurs="0"/>
                <xsd:element ref="ns2:Nueva_x0020_columna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85cb4-69c6-475f-afa3-5b9e19db3146" elementFormDefault="qualified">
    <xsd:import namespace="http://schemas.microsoft.com/office/2006/documentManagement/types"/>
    <xsd:import namespace="http://schemas.microsoft.com/office/infopath/2007/PartnerControls"/>
    <xsd:element name="Tipo_x0020_Documento" ma:index="8" nillable="true" ma:displayName="Tipo Documento" ma:default="Procedimientos" ma:description="" ma:format="Dropdown" ma:internalName="Tipo_x0020_Documento">
      <xsd:simpleType>
        <xsd:restriction base="dms:Choice">
          <xsd:enumeration value="Caracterización"/>
          <xsd:enumeration value="Formatos"/>
          <xsd:enumeration value="Indicadores"/>
          <xsd:enumeration value="Instructivos y guías"/>
          <xsd:enumeration value="Lineamientos"/>
          <xsd:enumeration value="Manuales"/>
          <xsd:enumeration value="Mapas de riesgos"/>
          <xsd:enumeration value="Matriz de requisitos de calidad"/>
          <xsd:enumeration value="Normograma"/>
          <xsd:enumeration value="Plan de comunicaciones"/>
          <xsd:enumeration value="Plan de mejoramiento"/>
          <xsd:enumeration value="Procedimientos"/>
        </xsd:restriction>
      </xsd:simpleType>
    </xsd:element>
    <xsd:element name="Nueva_x0020_columna1" ma:index="9" nillable="true" ma:displayName="Proceso" ma:default="Conceptos Jurídicos" ma:description="Proceso" ma:format="Dropdown" ma:internalName="Nueva_x0020_columna1">
      <xsd:simpleType>
        <xsd:restriction base="dms:Choice">
          <xsd:enumeration value="Conceptos Jurídicos"/>
          <xsd:enumeration value="Direccionamiento Estratégico"/>
          <xsd:enumeration value="Evaluación Independiente y Asesoría"/>
          <xsd:enumeration value="Gestión a la Política de Agua Potable y Saneamiento Básico"/>
          <xsd:enumeration value="Gestión a la Política de Espacio Urbano y Territorial"/>
          <xsd:enumeration value="Gestión a la Política de Vivienda"/>
          <xsd:enumeration value="Gestión de Comunicaciones Internas y Externas"/>
          <xsd:enumeration value="Gestión de Contratación"/>
          <xsd:enumeration value="Gestión de Recursos Físicos"/>
          <xsd:enumeration value="Gestión de Tecnologías de la Información y las Comunicaciones"/>
          <xsd:enumeration value="Gestión Documental"/>
          <xsd:enumeration value="Gestión Estratégica del Talento Humano"/>
          <xsd:enumeration value="Gestión Financiera"/>
          <xsd:enumeration value="Maestro de documentos"/>
          <xsd:enumeration value="Procesos Disciplinarios"/>
          <xsd:enumeration value="Procesos Judiciales y Acciones Constitucionales"/>
          <xsd:enumeration value="Relaciones Estratégicas"/>
          <xsd:enumeration value="Saneamiento de Activos de los Extintos ICT INURBE"/>
          <xsd:enumeration value="Seguimiento y Mejora Continua"/>
          <xsd:enumeration value="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2C39B2-724E-4E1E-9B97-AA70727806D5}">
  <ds:schemaRefs>
    <ds:schemaRef ds:uri="http://schemas.microsoft.com/office/2006/metadata/properties"/>
    <ds:schemaRef ds:uri="http://schemas.microsoft.com/office/infopath/2007/PartnerControls"/>
    <ds:schemaRef ds:uri="2c585cb4-69c6-475f-afa3-5b9e19db3146"/>
  </ds:schemaRefs>
</ds:datastoreItem>
</file>

<file path=customXml/itemProps2.xml><?xml version="1.0" encoding="utf-8"?>
<ds:datastoreItem xmlns:ds="http://schemas.openxmlformats.org/officeDocument/2006/customXml" ds:itemID="{DADABA26-54B9-4A02-919F-1E0C9CC044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85cb4-69c6-475f-afa3-5b9e19db3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DE8E50-0CEE-44B5-A55C-8C22CE298E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Entrega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GSI-F-04 Asignación de Equipo de Cómputo 8.0</dc:title>
  <dc:creator>Rosamaria Nivia Bejarano</dc:creator>
  <cp:lastModifiedBy>Amelia Navarro</cp:lastModifiedBy>
  <cp:lastPrinted>2020-02-13T15:58:06Z</cp:lastPrinted>
  <dcterms:created xsi:type="dcterms:W3CDTF">2020-01-29T21:34:20Z</dcterms:created>
  <dcterms:modified xsi:type="dcterms:W3CDTF">2021-03-26T16:05:25Z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0x01010093244158B1FF54459726D8C60FE4667A</vt:lpwstr>
  </property>
  <property fmtid="{D5CDD505-2E9C-101B-9397-08002B2CF9AE}" pid="3" name="Sector">
    <vt:lpwstr>Otro</vt:lpwstr>
  </property>
</Properties>
</file>